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6608" windowHeight="9432" firstSheet="1" activeTab="2"/>
  </bookViews>
  <sheets>
    <sheet name="QuickBooks Export Tips" sheetId="2" r:id="rId1"/>
    <sheet name="GSDCA 2016 Budget" sheetId="1" r:id="rId2"/>
    <sheet name="Futurity" sheetId="3" r:id="rId3"/>
    <sheet name="Review" sheetId="4" r:id="rId4"/>
    <sheet name="National" sheetId="5" r:id="rId5"/>
    <sheet name="WDS" sheetId="6" r:id="rId6"/>
    <sheet name="Sheet5" sheetId="7" r:id="rId7"/>
  </sheets>
  <definedNames>
    <definedName name="_xlnm.Print_Titles" localSheetId="1">'GSDCA 2016 Budget'!$A:$F,'GSDCA 2016 Budget'!$1:$2</definedName>
    <definedName name="QB_COLUMN_59200" localSheetId="1" hidden="1">'GSDCA 2016 Budget'!$H$2</definedName>
    <definedName name="QB_COLUMN_61210" localSheetId="1" hidden="1">'GSDCA 2016 Budget'!$I$2</definedName>
    <definedName name="QB_COLUMN_63620" localSheetId="1" hidden="1">'GSDCA 2016 Budget'!#REF!</definedName>
    <definedName name="QB_COLUMN_64830" localSheetId="1" hidden="1">'GSDCA 2016 Budget'!#REF!</definedName>
    <definedName name="QB_DATA_0" localSheetId="1" hidden="1">'GSDCA 2016 Budget'!$4:$4,'GSDCA 2016 Budget'!$5:$5,'GSDCA 2016 Budget'!$6:$6,'GSDCA 2016 Budget'!$8:$8,'GSDCA 2016 Budget'!$9:$9,'GSDCA 2016 Budget'!$13:$13,'GSDCA 2016 Budget'!$14:$14,'GSDCA 2016 Budget'!$15:$15,'GSDCA 2016 Budget'!$16:$16,'GSDCA 2016 Budget'!$17:$17,'GSDCA 2016 Budget'!$18:$18,'GSDCA 2016 Budget'!$19:$19,'GSDCA 2016 Budget'!$20:$20,'GSDCA 2016 Budget'!$21:$21,'GSDCA 2016 Budget'!$22:$22,'GSDCA 2016 Budget'!$23:$23</definedName>
    <definedName name="QB_DATA_1" localSheetId="1" hidden="1">'GSDCA 2016 Budget'!$24:$24,'GSDCA 2016 Budget'!$25:$25,'GSDCA 2016 Budget'!$26:$26,'GSDCA 2016 Budget'!$27:$27,'GSDCA 2016 Budget'!$31:$31,'GSDCA 2016 Budget'!$32:$32,'GSDCA 2016 Budget'!$33:$33,'GSDCA 2016 Budget'!$34:$34,'GSDCA 2016 Budget'!$35:$35,'GSDCA 2016 Budget'!$36:$36,'GSDCA 2016 Budget'!$37:$37,'GSDCA 2016 Budget'!$38:$38,'GSDCA 2016 Budget'!$39:$39,'GSDCA 2016 Budget'!$40:$40,'GSDCA 2016 Budget'!$43:$43,'GSDCA 2016 Budget'!$44:$44</definedName>
    <definedName name="QB_DATA_10" localSheetId="1" hidden="1">'GSDCA 2016 Budget'!$225:$225,'GSDCA 2016 Budget'!$226:$226,'GSDCA 2016 Budget'!$227:$227,'GSDCA 2016 Budget'!$228:$228,'GSDCA 2016 Budget'!$229:$229,'GSDCA 2016 Budget'!$232:$232,'GSDCA 2016 Budget'!$233:$233,'GSDCA 2016 Budget'!$234:$234,'GSDCA 2016 Budget'!$235:$235,'GSDCA 2016 Budget'!$236:$236,'GSDCA 2016 Budget'!$239:$239,'GSDCA 2016 Budget'!$240:$240,'GSDCA 2016 Budget'!$243:$243,'GSDCA 2016 Budget'!$244:$244,'GSDCA 2016 Budget'!$245:$245,'GSDCA 2016 Budget'!$248:$248</definedName>
    <definedName name="QB_DATA_11" localSheetId="1" hidden="1">'GSDCA 2016 Budget'!$249:$249,'GSDCA 2016 Budget'!$250:$250,'GSDCA 2016 Budget'!$253:$253,'GSDCA 2016 Budget'!$254:$254,'GSDCA 2016 Budget'!$255:$255,'GSDCA 2016 Budget'!$256:$256,'GSDCA 2016 Budget'!$257:$257,'GSDCA 2016 Budget'!$258:$258,'GSDCA 2016 Budget'!$259:$259,'GSDCA 2016 Budget'!$260:$260,'GSDCA 2016 Budget'!$261:$261,'GSDCA 2016 Budget'!$262:$262,'GSDCA 2016 Budget'!$263:$263,'GSDCA 2016 Budget'!$264:$264,'GSDCA 2016 Budget'!$265:$265,'GSDCA 2016 Budget'!$266:$266</definedName>
    <definedName name="QB_DATA_12" localSheetId="1" hidden="1">'GSDCA 2016 Budget'!$267:$267,'GSDCA 2016 Budget'!$268:$268,'GSDCA 2016 Budget'!$269:$269,'GSDCA 2016 Budget'!$270:$270,'GSDCA 2016 Budget'!$271:$271,'GSDCA 2016 Budget'!$272:$272,'GSDCA 2016 Budget'!$273:$273,'GSDCA 2016 Budget'!$274:$274,'GSDCA 2016 Budget'!$275:$275,'GSDCA 2016 Budget'!$276:$276,'GSDCA 2016 Budget'!$277:$277,'GSDCA 2016 Budget'!$278:$278,'GSDCA 2016 Budget'!$279:$279,'GSDCA 2016 Budget'!$280:$280,'GSDCA 2016 Budget'!$281:$281,'GSDCA 2016 Budget'!$282:$282</definedName>
    <definedName name="QB_DATA_13" localSheetId="1" hidden="1">'GSDCA 2016 Budget'!$283:$283,'GSDCA 2016 Budget'!$286:$286,'GSDCA 2016 Budget'!$287:$287,'GSDCA 2016 Budget'!$288:$288,'GSDCA 2016 Budget'!$289:$289,'GSDCA 2016 Budget'!$290:$290,'GSDCA 2016 Budget'!$291:$291,'GSDCA 2016 Budget'!$292:$292,'GSDCA 2016 Budget'!$293:$293,'GSDCA 2016 Budget'!$294:$294,'GSDCA 2016 Budget'!$295:$295,'GSDCA 2016 Budget'!$296:$296,'GSDCA 2016 Budget'!$299:$299,'GSDCA 2016 Budget'!$300:$300,'GSDCA 2016 Budget'!$301:$301,'GSDCA 2016 Budget'!$302:$302</definedName>
    <definedName name="QB_DATA_14" localSheetId="1" hidden="1">'GSDCA 2016 Budget'!$303:$303,'GSDCA 2016 Budget'!$304:$304,'GSDCA 2016 Budget'!$305:$305,'GSDCA 2016 Budget'!$306:$306,'GSDCA 2016 Budget'!$307:$307,'GSDCA 2016 Budget'!$308:$308,'GSDCA 2016 Budget'!$311:$311,'GSDCA 2016 Budget'!$312:$312,'GSDCA 2016 Budget'!$313:$313,'GSDCA 2016 Budget'!$314:$314,'GSDCA 2016 Budget'!$315:$315,'GSDCA 2016 Budget'!$318:$318,'GSDCA 2016 Budget'!$319:$319,'GSDCA 2016 Budget'!$320:$320,'GSDCA 2016 Budget'!$321:$321,'GSDCA 2016 Budget'!$324:$324</definedName>
    <definedName name="QB_DATA_15" localSheetId="1" hidden="1">'GSDCA 2016 Budget'!$325:$325,'GSDCA 2016 Budget'!$326:$326,'GSDCA 2016 Budget'!$329:$329,'GSDCA 2016 Budget'!$330:$330,'GSDCA 2016 Budget'!$331:$331,'GSDCA 2016 Budget'!$334:$334,'GSDCA 2016 Budget'!$335:$335,'GSDCA 2016 Budget'!$336:$336,'GSDCA 2016 Budget'!$337:$337,'GSDCA 2016 Budget'!$338:$338,'GSDCA 2016 Budget'!$339:$339,'GSDCA 2016 Budget'!$340:$340,'GSDCA 2016 Budget'!$341:$341,'GSDCA 2016 Budget'!$344:$344,'GSDCA 2016 Budget'!$345:$345,'GSDCA 2016 Budget'!$346:$346</definedName>
    <definedName name="QB_DATA_16" localSheetId="1" hidden="1">'GSDCA 2016 Budget'!$347:$347,'GSDCA 2016 Budget'!$350:$350,'GSDCA 2016 Budget'!$351:$351,'GSDCA 2016 Budget'!$354:$354,'GSDCA 2016 Budget'!$355:$355,'GSDCA 2016 Budget'!$356:$356,'GSDCA 2016 Budget'!$357:$357,'GSDCA 2016 Budget'!$358:$358,'GSDCA 2016 Budget'!$361:$361,'GSDCA 2016 Budget'!$362:$362,'GSDCA 2016 Budget'!$363:$363,'GSDCA 2016 Budget'!$366:$366,'GSDCA 2016 Budget'!$367:$367,'GSDCA 2016 Budget'!$368:$368,'GSDCA 2016 Budget'!$369:$369,'GSDCA 2016 Budget'!$372:$372</definedName>
    <definedName name="QB_DATA_17" localSheetId="1" hidden="1">'GSDCA 2016 Budget'!$373:$373,'GSDCA 2016 Budget'!$374:$374,'GSDCA 2016 Budget'!$375:$375,'GSDCA 2016 Budget'!$378:$378,'GSDCA 2016 Budget'!$379:$379,'GSDCA 2016 Budget'!$381:$381,'GSDCA 2016 Budget'!$382:$382,'GSDCA 2016 Budget'!$383:$383,'GSDCA 2016 Budget'!$384:$384,'GSDCA 2016 Budget'!$386:$386,'GSDCA 2016 Budget'!$387:$387,'GSDCA 2016 Budget'!$388:$388,'GSDCA 2016 Budget'!$389:$389,'GSDCA 2016 Budget'!$390:$390,'GSDCA 2016 Budget'!$391:$391,'GSDCA 2016 Budget'!$393:$393</definedName>
    <definedName name="QB_DATA_18" localSheetId="1" hidden="1">'GSDCA 2016 Budget'!$394:$394,'GSDCA 2016 Budget'!$396:$396,'GSDCA 2016 Budget'!$397:$397,'GSDCA 2016 Budget'!$398:$398,'GSDCA 2016 Budget'!$399:$399,'GSDCA 2016 Budget'!$402:$402,'GSDCA 2016 Budget'!$403:$403,'GSDCA 2016 Budget'!$406:$406,'GSDCA 2016 Budget'!$407:$407,'GSDCA 2016 Budget'!$410:$410,'GSDCA 2016 Budget'!$411:$411,'GSDCA 2016 Budget'!$412:$412,'GSDCA 2016 Budget'!$413:$413,'GSDCA 2016 Budget'!$414:$414,'GSDCA 2016 Budget'!$415:$415,'GSDCA 2016 Budget'!$416:$416</definedName>
    <definedName name="QB_DATA_19" localSheetId="1" hidden="1">'GSDCA 2016 Budget'!$417:$417,'GSDCA 2016 Budget'!$420:$420,'GSDCA 2016 Budget'!$421:$421,'GSDCA 2016 Budget'!$423:$423,'GSDCA 2016 Budget'!$425:$425,'GSDCA 2016 Budget'!$428:$428,'GSDCA 2016 Budget'!$429:$429,'GSDCA 2016 Budget'!$430:$430,'GSDCA 2016 Budget'!$431:$431,'GSDCA 2016 Budget'!$433:$433,'GSDCA 2016 Budget'!$435:$435,'GSDCA 2016 Budget'!$436:$436,'GSDCA 2016 Budget'!$437:$437,'GSDCA 2016 Budget'!$440:$440,'GSDCA 2016 Budget'!$441:$441,'GSDCA 2016 Budget'!$442:$442</definedName>
    <definedName name="QB_DATA_2" localSheetId="1" hidden="1">'GSDCA 2016 Budget'!$45:$45,'GSDCA 2016 Budget'!$46:$46,'GSDCA 2016 Budget'!$49:$49,'GSDCA 2016 Budget'!$50:$50,'GSDCA 2016 Budget'!$51:$51,'GSDCA 2016 Budget'!$54:$54,'GSDCA 2016 Budget'!$55:$55,'GSDCA 2016 Budget'!$56:$56,'GSDCA 2016 Budget'!$57:$57,'GSDCA 2016 Budget'!$58:$58,'GSDCA 2016 Budget'!$59:$59,'GSDCA 2016 Budget'!$60:$60,'GSDCA 2016 Budget'!$61:$61,'GSDCA 2016 Budget'!$62:$62,'GSDCA 2016 Budget'!$63:$63,'GSDCA 2016 Budget'!$64:$64</definedName>
    <definedName name="QB_DATA_20" localSheetId="1" hidden="1">'GSDCA 2016 Budget'!$443:$443,'GSDCA 2016 Budget'!$444:$444,'GSDCA 2016 Budget'!$445:$445,'GSDCA 2016 Budget'!$446:$446,'GSDCA 2016 Budget'!$448:$448,'GSDCA 2016 Budget'!$449:$449,'GSDCA 2016 Budget'!$450:$450,'GSDCA 2016 Budget'!$451:$451,'GSDCA 2016 Budget'!$454:$454,'GSDCA 2016 Budget'!$456:$456,'GSDCA 2016 Budget'!$457:$457,'GSDCA 2016 Budget'!$458:$458,'GSDCA 2016 Budget'!$459:$459,'GSDCA 2016 Budget'!$462:$462,'GSDCA 2016 Budget'!$463:$463,'GSDCA 2016 Budget'!$464:$464</definedName>
    <definedName name="QB_DATA_21" localSheetId="1" hidden="1">'GSDCA 2016 Budget'!$467:$467,'GSDCA 2016 Budget'!$468:$468,'GSDCA 2016 Budget'!$469:$469,'GSDCA 2016 Budget'!$470:$470,'GSDCA 2016 Budget'!$471:$471,'GSDCA 2016 Budget'!$472:$472,'GSDCA 2016 Budget'!$476:$476,'GSDCA 2016 Budget'!$478:$478,'GSDCA 2016 Budget'!$479:$479,'GSDCA 2016 Budget'!$480:$480,'GSDCA 2016 Budget'!$481:$481</definedName>
    <definedName name="QB_DATA_3" localSheetId="1" hidden="1">'GSDCA 2016 Budget'!$68:$68,'GSDCA 2016 Budget'!$69:$69,'GSDCA 2016 Budget'!$70:$70,'GSDCA 2016 Budget'!$73:$73,'GSDCA 2016 Budget'!$74:$74,'GSDCA 2016 Budget'!$75:$75,'GSDCA 2016 Budget'!$76:$76,'GSDCA 2016 Budget'!$79:$79,'GSDCA 2016 Budget'!$80:$80,'GSDCA 2016 Budget'!$81:$81,'GSDCA 2016 Budget'!$82:$82,'GSDCA 2016 Budget'!$83:$83,'GSDCA 2016 Budget'!$84:$84,'GSDCA 2016 Budget'!$85:$85,'GSDCA 2016 Budget'!$86:$86,'GSDCA 2016 Budget'!$87:$87</definedName>
    <definedName name="QB_DATA_4" localSheetId="1" hidden="1">'GSDCA 2016 Budget'!$88:$88,'GSDCA 2016 Budget'!$91:$91,'GSDCA 2016 Budget'!$92:$92,'GSDCA 2016 Budget'!$93:$93,'GSDCA 2016 Budget'!$95:$95,'GSDCA 2016 Budget'!$97:$97,'GSDCA 2016 Budget'!$98:$98,'GSDCA 2016 Budget'!$99:$99,'GSDCA 2016 Budget'!$100:$100,'GSDCA 2016 Budget'!$101:$101,'GSDCA 2016 Budget'!$102:$102,'GSDCA 2016 Budget'!$103:$103,'GSDCA 2016 Budget'!$104:$104,'GSDCA 2016 Budget'!$105:$105,'GSDCA 2016 Budget'!$106:$106,'GSDCA 2016 Budget'!$107:$107</definedName>
    <definedName name="QB_DATA_5" localSheetId="1" hidden="1">'GSDCA 2016 Budget'!$108:$108,'GSDCA 2016 Budget'!$109:$109,'GSDCA 2016 Budget'!$110:$110,'GSDCA 2016 Budget'!$111:$111,'GSDCA 2016 Budget'!$112:$112,'GSDCA 2016 Budget'!$113:$113,'GSDCA 2016 Budget'!$114:$114,'GSDCA 2016 Budget'!$115:$115,'GSDCA 2016 Budget'!$116:$116,'GSDCA 2016 Budget'!$117:$117,'GSDCA 2016 Budget'!$118:$118,'GSDCA 2016 Budget'!$119:$119,'GSDCA 2016 Budget'!$122:$122,'GSDCA 2016 Budget'!$123:$123,'GSDCA 2016 Budget'!$124:$124,'GSDCA 2016 Budget'!$125:$125</definedName>
    <definedName name="QB_DATA_6" localSheetId="1" hidden="1">'GSDCA 2016 Budget'!$128:$128,'GSDCA 2016 Budget'!$129:$129,'GSDCA 2016 Budget'!$130:$130,'GSDCA 2016 Budget'!$133:$133,'GSDCA 2016 Budget'!$134:$134,'GSDCA 2016 Budget'!$137:$137,'GSDCA 2016 Budget'!$138:$138,'GSDCA 2016 Budget'!$139:$139,'GSDCA 2016 Budget'!$142:$142,'GSDCA 2016 Budget'!$144:$144,'GSDCA 2016 Budget'!$145:$145,'GSDCA 2016 Budget'!$146:$146,'GSDCA 2016 Budget'!$148:$148,'GSDCA 2016 Budget'!$149:$149,'GSDCA 2016 Budget'!$152:$152,'GSDCA 2016 Budget'!$153:$153</definedName>
    <definedName name="QB_DATA_7" localSheetId="1" hidden="1">'GSDCA 2016 Budget'!$154:$154,'GSDCA 2016 Budget'!$155:$155,'GSDCA 2016 Budget'!$158:$158,'GSDCA 2016 Budget'!$159:$159,'GSDCA 2016 Budget'!$162:$162,'GSDCA 2016 Budget'!$163:$163,'GSDCA 2016 Budget'!$166:$166,'GSDCA 2016 Budget'!$167:$167,'GSDCA 2016 Budget'!$168:$168,'GSDCA 2016 Budget'!$169:$169,'GSDCA 2016 Budget'!$170:$170,'GSDCA 2016 Budget'!$171:$171,'GSDCA 2016 Budget'!$172:$172,'GSDCA 2016 Budget'!$173:$173,'GSDCA 2016 Budget'!$174:$174,'GSDCA 2016 Budget'!$175:$175</definedName>
    <definedName name="QB_DATA_8" localSheetId="1" hidden="1">'GSDCA 2016 Budget'!$178:$178,'GSDCA 2016 Budget'!$179:$179,'GSDCA 2016 Budget'!$182:$182,'GSDCA 2016 Budget'!$183:$183,'GSDCA 2016 Budget'!$184:$184,'GSDCA 2016 Budget'!$188:$188,'GSDCA 2016 Budget'!$193:$193,'GSDCA 2016 Budget'!$194:$194,'GSDCA 2016 Budget'!$195:$195,'GSDCA 2016 Budget'!$196:$196,'GSDCA 2016 Budget'!$197:$197,'GSDCA 2016 Budget'!$198:$198,'GSDCA 2016 Budget'!$199:$199,'GSDCA 2016 Budget'!$200:$200,'GSDCA 2016 Budget'!$201:$201,'GSDCA 2016 Budget'!$202:$202</definedName>
    <definedName name="QB_DATA_9" localSheetId="1" hidden="1">'GSDCA 2016 Budget'!$203:$203,'GSDCA 2016 Budget'!$204:$204,'GSDCA 2016 Budget'!$207:$207,'GSDCA 2016 Budget'!$210:$210,'GSDCA 2016 Budget'!$211:$211,'GSDCA 2016 Budget'!$212:$212,'GSDCA 2016 Budget'!$213:$213,'GSDCA 2016 Budget'!$214:$214,'GSDCA 2016 Budget'!$215:$215,'GSDCA 2016 Budget'!$216:$216,'GSDCA 2016 Budget'!$217:$217,'GSDCA 2016 Budget'!$218:$218,'GSDCA 2016 Budget'!$219:$219,'GSDCA 2016 Budget'!$220:$220,'GSDCA 2016 Budget'!$223:$223,'GSDCA 2016 Budget'!$224:$224</definedName>
    <definedName name="QB_FORMULA_0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Budget'!$H$10,'GSDCA 2016 Budget'!$I$10,'GSDCA 2016 Budget'!#REF!,'GSDCA 2016 Budget'!#REF!,'GSDCA 2016 Budget'!#REF!,'GSDCA 2016 Budget'!#REF!</definedName>
    <definedName name="QB_FORMULA_1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10" localSheetId="1" hidden="1">'GSDCA 2016 Budget'!#REF!,'GSDCA 2016 Budget'!#REF!,'GSDCA 2016 Budget'!$H$89,'GSDCA 2016 Budget'!$I$89,'GSDCA 2016 Budget'!#REF!,'GSDCA 2016 Budget'!#REF!,'GSDCA 2016 Budget'!#REF!,'GSDCA 2016 Budget'!#REF!,'GSDCA 2016 Budget'!#REF!,'GSDCA 2016 Budget'!#REF!,'GSDCA 2016 Budget'!#REF!,'GSDCA 2016 Budget'!#REF!,'GSDCA 2016 Budget'!$H$94,'GSDCA 2016 Budget'!$I$94,'GSDCA 2016 Budget'!#REF!,'GSDCA 2016 Budget'!#REF!</definedName>
    <definedName name="QB_FORMULA_11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12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13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14" localSheetId="1" hidden="1">'GSDCA 2016 Budget'!$H$120,'GSDCA 2016 Budget'!$I$120,'GSDCA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Budget'!$H$126,'GSDCA 2016 Budget'!$I$126,'GSDCA 2016 Budget'!#REF!,'GSDCA 2016 Budget'!#REF!</definedName>
    <definedName name="QB_FORMULA_15" localSheetId="1" hidden="1">'GSDCA 2016 Budget'!#REF!,'GSDCA 2016 Budget'!#REF!,'GSDCA 2016 Budget'!#REF!,'GSDCA 2016 Budget'!#REF!,'GSDCA 2016 Budget'!#REF!,'GSDCA 2016 Budget'!#REF!,'GSDCA 2016 Budget'!$H$131,'GSDCA 2016 Budget'!$I$131,'GSDCA 2016 Budget'!#REF!,'GSDCA 2016 Budget'!#REF!,'GSDCA 2016 Budget'!#REF!,'GSDCA 2016 Budget'!#REF!,'GSDCA 2016 Budget'!#REF!,'GSDCA 2016 Budget'!#REF!,'GSDCA 2016 Budget'!$H$135,'GSDCA 2016 Budget'!$I$135</definedName>
    <definedName name="QB_FORMULA_16" localSheetId="1" hidden="1">'GSDCA 2016 Budget'!#REF!,'GSDCA 2016 Budget'!#REF!,'GSDCA 2016 Budget'!#REF!,'GSDCA 2016 Budget'!#REF!,'GSDCA 2016 Budget'!#REF!,'GSDCA 2016 Budget'!#REF!,'GSDCA 2016 Budget'!#REF!,'GSDCA 2016 Budget'!#REF!,'GSDCA 2016 Budget'!$H$140,'GSDCA 2016 Budget'!$I$140,'GSDCA 2016 Budget'!#REF!,'GSDCA 2016 Budget'!#REF!,'GSDCA 2016 Budget'!#REF!,'GSDCA 2016 Budget'!#REF!,'GSDCA 2016 Budget'!#REF!,'GSDCA 2016 Budget'!#REF!</definedName>
    <definedName name="QB_FORMULA_17" localSheetId="1" hidden="1">'GSDCA 2016 Budget'!#REF!,'GSDCA 2016 Budget'!#REF!,'GSDCA 2016 Budget'!#REF!,'GSDCA 2016 Budget'!#REF!,'GSDCA 2016 Budget'!$H$147,'GSDCA 2016 Budget'!$I$147,'GSDCA 2016 Budget'!#REF!,'GSDCA 2016 Budget'!#REF!,'GSDCA 2016 Budget'!#REF!,'GSDCA 2016 Budget'!#REF!,'GSDCA 2016 Budget'!#REF!,'GSDCA 2016 Budget'!#REF!,'GSDCA 2016 Budget'!$H$150,'GSDCA 2016 Budget'!$I$150,'GSDCA 2016 Budget'!#REF!,'GSDCA 2016 Budget'!#REF!</definedName>
    <definedName name="QB_FORMULA_18" localSheetId="1" hidden="1">'GSDCA 2016 Budget'!#REF!,'GSDCA 2016 Budget'!#REF!,'GSDCA 2016 Budget'!#REF!,'GSDCA 2016 Budget'!#REF!,'GSDCA 2016 Budget'!#REF!,'GSDCA 2016 Budget'!#REF!,'GSDCA 2016 Budget'!#REF!,'GSDCA 2016 Budget'!#REF!,'GSDCA 2016 Budget'!$H$156,'GSDCA 2016 Budget'!$I$156,'GSDCA 2016 Budget'!#REF!,'GSDCA 2016 Budget'!#REF!,'GSDCA 2016 Budget'!#REF!,'GSDCA 2016 Budget'!#REF!,'GSDCA 2016 Budget'!#REF!,'GSDCA 2016 Budget'!#REF!</definedName>
    <definedName name="QB_FORMULA_19" localSheetId="1" hidden="1">'GSDCA 2016 Budget'!$H$160,'GSDCA 2016 Budget'!$I$160,'GSDCA 2016 Budget'!#REF!,'GSDCA 2016 Budget'!#REF!,'GSDCA 2016 Budget'!#REF!,'GSDCA 2016 Budget'!#REF!,'GSDCA 2016 Budget'!#REF!,'GSDCA 2016 Budget'!#REF!,'GSDCA 2016 Budget'!$H$164,'GSDCA 2016 Budget'!$I$164,'GSDCA 2016 Budget'!#REF!,'GSDCA 2016 Budget'!#REF!,'GSDCA 2016 Budget'!#REF!,'GSDCA 2016 Budget'!#REF!,'GSDCA 2016 Budget'!#REF!,'GSDCA 2016 Budget'!#REF!</definedName>
    <definedName name="QB_FORMULA_2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Budget'!$H$28,'GSDCA 2016 Budget'!$I$28,'GSDCA 2016 Budget'!#REF!,'GSDCA 2016 Budget'!#REF!</definedName>
    <definedName name="QB_FORMULA_20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21" localSheetId="1" hidden="1">'GSDCA 2016 Budget'!$H$176,'GSDCA 2016 Budget'!$I$176,'GSDCA 2016 Budget'!#REF!,'GSDCA 2016 Budget'!#REF!,'GSDCA 2016 Budget'!#REF!,'GSDCA 2016 Budget'!#REF!,'GSDCA 2016 Budget'!#REF!,'GSDCA 2016 Budget'!#REF!,'GSDCA 2016 Budget'!$H$180,'GSDCA 2016 Budget'!$I$180,'GSDCA 2016 Budget'!#REF!,'GSDCA 2016 Budget'!#REF!,'GSDCA 2016 Budget'!#REF!,'GSDCA 2016 Budget'!#REF!,'GSDCA 2016 Budget'!#REF!,'GSDCA 2016 Budget'!#REF!</definedName>
    <definedName name="QB_FORMULA_22" localSheetId="1" hidden="1">'GSDCA 2016 Budget'!#REF!,'GSDCA 2016 Budget'!#REF!,'GSDCA 2016 Budget'!$H$185,'GSDCA 2016 Budget'!$I$185,'GSDCA 2016 Budget'!#REF!,'GSDCA 2016 Budget'!#REF!,'GSDCA 2016 Budget'!$H$186,'GSDCA 2016 Budget'!$I$186,'GSDCA 2016 Budget'!#REF!,'GSDCA 2016 Budget'!#REF!,'GSDCA 2016 Budget'!#REF!,'GSDCA 2016 Budget'!#REF!,'GSDCA 2016 Budget'!$H$189,'GSDCA 2016 Budget'!$I$189,'GSDCA 2016 Budget'!#REF!,'GSDCA 2016 Budget'!#REF!</definedName>
    <definedName name="QB_FORMULA_23" localSheetId="1" hidden="1">'GSDCA 2016 Budget'!$H$190,'GSDCA 2016 Budget'!$I$190,'GSDCA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24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Budget'!$H$208,'GSDCA 2016 Budget'!$I$208</definedName>
    <definedName name="QB_FORMULA_25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26" localSheetId="1" hidden="1">'GSDCA 2016 Budget'!#REF!,'GSDCA 2016 Budget'!#REF!,'GSDCA 2016 Budget'!#REF!,'GSDCA 2016 Budget'!#REF!,'GSDCA 2016 Budget'!#REF!,'GSDCA 2016 Budget'!#REF!,'GSDCA 2016 Budget'!#REF!,'GSDCA 2016 Budget'!#REF!,'GSDCA 2016 Budget'!$H$221,'GSDCA 2016 Budget'!$I$221,'GSDCA 2016 Budget'!#REF!,'GSDCA 2016 Budget'!#REF!,'GSDCA 2016 Budget'!#REF!,'GSDCA 2016 Budget'!#REF!,'GSDCA 2016 Budget'!#REF!,'GSDCA 2016 Budget'!#REF!</definedName>
    <definedName name="QB_FORMULA_27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Budget'!$H$230,'GSDCA 2016 Budget'!$I$230,'GSDCA 2016 Budget'!#REF!,'GSDCA 2016 Budget'!#REF!,'GSDCA 2016 Budget'!#REF!,'GSDCA 2016 Budget'!#REF!</definedName>
    <definedName name="QB_FORMULA_28" localSheetId="1" hidden="1">'GSDCA 2016 Budget'!#REF!,'GSDCA 2016 Budget'!#REF!,'GSDCA 2016 Budget'!#REF!,'GSDCA 2016 Budget'!#REF!,'GSDCA 2016 Budget'!#REF!,'GSDCA 2016 Budget'!#REF!,'GSDCA 2016 Budget'!#REF!,'GSDCA 2016 Budget'!#REF!,'GSDCA 2016 Budget'!$H$237,'GSDCA 2016 Budget'!$I$237,'GSDCA 2016 Budget'!#REF!,'GSDCA 2016 Budget'!#REF!,'GSDCA 2016 Budget'!#REF!,'GSDCA 2016 Budget'!#REF!,'GSDCA 2016 Budget'!#REF!,'GSDCA 2016 Budget'!#REF!</definedName>
    <definedName name="QB_FORMULA_29" localSheetId="1" hidden="1">'GSDCA 2016 Budget'!$H$241,'GSDCA 2016 Budget'!$I$241,'GSDCA 2016 Budget'!#REF!,'GSDCA 2016 Budget'!#REF!,'GSDCA 2016 Budget'!#REF!,'GSDCA 2016 Budget'!#REF!,'GSDCA 2016 Budget'!#REF!,'GSDCA 2016 Budget'!#REF!,'GSDCA 2016 Budget'!#REF!,'GSDCA 2016 Budget'!#REF!,'GSDCA 2016 Budget'!$H$246,'GSDCA 2016 Budget'!$I$246,'GSDCA 2016 Budget'!#REF!,'GSDCA 2016 Budget'!#REF!,'GSDCA 2016 Budget'!#REF!,'GSDCA 2016 Budget'!#REF!</definedName>
    <definedName name="QB_FORMULA_3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30" localSheetId="1" hidden="1">'GSDCA 2016 Budget'!#REF!,'GSDCA 2016 Budget'!#REF!,'GSDCA 2016 Budget'!#REF!,'GSDCA 2016 Budget'!#REF!,'GSDCA 2016 Budget'!$H$251,'GSDCA 2016 Budget'!$I$251,'GSDCA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31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32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33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34" localSheetId="1" hidden="1">'GSDCA 2016 Budget'!#REF!,'GSDCA 2016 Budget'!#REF!,'GSDCA 2016 Budget'!#REF!,'GSDCA 2016 Budget'!#REF!,'GSDCA 2016 Budget'!#REF!,'GSDCA 2016 Budget'!#REF!,'GSDCA 2016 Budget'!$H$284,'GSDCA 2016 Budget'!$I$284,'GSDCA 2016 Budget'!#REF!,'GSDCA 2016 Budget'!#REF!,'GSDCA 2016 Budget'!#REF!,'GSDCA 2016 Budget'!#REF!,'GSDCA 2016 Budget'!#REF!,'GSDCA 2016 Budget'!#REF!,'GSDCA 2016 Budget'!#REF!,'GSDCA 2016 Budget'!#REF!</definedName>
    <definedName name="QB_FORMULA_35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36" localSheetId="1" hidden="1">'GSDCA 2016 Budget'!$H$297,'GSDCA 2016 Budget'!$I$297,'GSDCA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37" localSheetId="1" hidden="1">'GSDCA 2016 Budget'!#REF!,'GSDCA 2016 Budget'!#REF!,'GSDCA 2016 Budget'!#REF!,'GSDCA 2016 Budget'!#REF!,'GSDCA 2016 Budget'!#REF!,'GSDCA 2016 Budget'!#REF!,'GSDCA 2016 Budget'!#REF!,'GSDCA 2016 Budget'!#REF!,'GSDCA 2016 Budget'!$H$309,'GSDCA 2016 Budget'!$I$309,'GSDCA 2016 Budget'!#REF!,'GSDCA 2016 Budget'!#REF!,'GSDCA 2016 Budget'!#REF!,'GSDCA 2016 Budget'!#REF!,'GSDCA 2016 Budget'!#REF!,'GSDCA 2016 Budget'!#REF!</definedName>
    <definedName name="QB_FORMULA_38" localSheetId="1" hidden="1">'GSDCA 2016 Budget'!#REF!,'GSDCA 2016 Budget'!#REF!,'GSDCA 2016 Budget'!#REF!,'GSDCA 2016 Budget'!#REF!,'GSDCA 2016 Budget'!#REF!,'GSDCA 2016 Budget'!#REF!,'GSDCA 2016 Budget'!$H$316,'GSDCA 2016 Budget'!$I$316,'GSDCA 2016 Budget'!#REF!,'GSDCA 2016 Budget'!#REF!,'GSDCA 2016 Budget'!#REF!,'GSDCA 2016 Budget'!#REF!,'GSDCA 2016 Budget'!#REF!,'GSDCA 2016 Budget'!#REF!,'GSDCA 2016 Budget'!#REF!,'GSDCA 2016 Budget'!#REF!</definedName>
    <definedName name="QB_FORMULA_39" localSheetId="1" hidden="1">'GSDCA 2016 Budget'!#REF!,'GSDCA 2016 Budget'!#REF!,'GSDCA 2016 Budget'!$H$322,'GSDCA 2016 Budget'!$I$322,'GSDCA 2016 Budget'!#REF!,'GSDCA 2016 Budget'!#REF!,'GSDCA 2016 Budget'!#REF!,'GSDCA 2016 Budget'!#REF!,'GSDCA 2016 Budget'!#REF!,'GSDCA 2016 Budget'!#REF!,'GSDCA 2016 Budget'!#REF!,'GSDCA 2016 Budget'!#REF!,'GSDCA 2016 Budget'!$H$327,'GSDCA 2016 Budget'!$I$327,'GSDCA 2016 Budget'!#REF!,'GSDCA 2016 Budget'!#REF!</definedName>
    <definedName name="QB_FORMULA_4" localSheetId="1" hidden="1">'GSDCA 2016 Budget'!#REF!,'GSDCA 2016 Budget'!#REF!,'GSDCA 2016 Budget'!#REF!,'GSDCA 2016 Budget'!#REF!,'GSDCA 2016 Budget'!$H$41,'GSDCA 2016 Budget'!$I$41,'GSDCA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40" localSheetId="1" hidden="1">'GSDCA 2016 Budget'!#REF!,'GSDCA 2016 Budget'!#REF!,'GSDCA 2016 Budget'!#REF!,'GSDCA 2016 Budget'!#REF!,'GSDCA 2016 Budget'!#REF!,'GSDCA 2016 Budget'!#REF!,'GSDCA 2016 Budget'!$H$332,'GSDCA 2016 Budget'!$I$332,'GSDCA 2016 Budget'!#REF!,'GSDCA 2016 Budget'!#REF!,'GSDCA 2016 Budget'!#REF!,'GSDCA 2016 Budget'!#REF!,'GSDCA 2016 Budget'!#REF!,'GSDCA 2016 Budget'!#REF!,'GSDCA 2016 Budget'!#REF!,'GSDCA 2016 Budget'!#REF!</definedName>
    <definedName name="QB_FORMULA_41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Budget'!$H$342,'GSDCA 2016 Budget'!$I$342,'GSDCA 2016 Budget'!#REF!,'GSDCA 2016 Budget'!#REF!,'GSDCA 2016 Budget'!#REF!,'GSDCA 2016 Budget'!#REF!</definedName>
    <definedName name="QB_FORMULA_42" localSheetId="1" hidden="1">'GSDCA 2016 Budget'!#REF!,'GSDCA 2016 Budget'!#REF!,'GSDCA 2016 Budget'!#REF!,'GSDCA 2016 Budget'!#REF!,'GSDCA 2016 Budget'!#REF!,'GSDCA 2016 Budget'!#REF!,'GSDCA 2016 Budget'!$H$348,'GSDCA 2016 Budget'!$I$348,'GSDCA 2016 Budget'!#REF!,'GSDCA 2016 Budget'!#REF!,'GSDCA 2016 Budget'!#REF!,'GSDCA 2016 Budget'!#REF!,'GSDCA 2016 Budget'!#REF!,'GSDCA 2016 Budget'!#REF!,'GSDCA 2016 Budget'!$H$352,'GSDCA 2016 Budget'!$I$352</definedName>
    <definedName name="QB_FORMULA_43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Budget'!$H$359,'GSDCA 2016 Budget'!$I$359,'GSDCA 2016 Budget'!#REF!,'GSDCA 2016 Budget'!#REF!</definedName>
    <definedName name="QB_FORMULA_44" localSheetId="1" hidden="1">'GSDCA 2016 Budget'!#REF!,'GSDCA 2016 Budget'!#REF!,'GSDCA 2016 Budget'!#REF!,'GSDCA 2016 Budget'!#REF!,'GSDCA 2016 Budget'!#REF!,'GSDCA 2016 Budget'!#REF!,'GSDCA 2016 Budget'!$H$364,'GSDCA 2016 Budget'!$I$364,'GSDCA 2016 Budget'!#REF!,'GSDCA 2016 Budget'!#REF!,'GSDCA 2016 Budget'!#REF!,'GSDCA 2016 Budget'!#REF!,'GSDCA 2016 Budget'!#REF!,'GSDCA 2016 Budget'!#REF!,'GSDCA 2016 Budget'!#REF!,'GSDCA 2016 Budget'!#REF!</definedName>
    <definedName name="QB_FORMULA_45" localSheetId="1" hidden="1">'GSDCA 2016 Budget'!#REF!,'GSDCA 2016 Budget'!#REF!,'GSDCA 2016 Budget'!$H$370,'GSDCA 2016 Budget'!$I$370,'GSDCA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Budget'!$H$376,'GSDCA 2016 Budget'!$I$376</definedName>
    <definedName name="QB_FORMULA_46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Budget'!$H$385,'GSDCA 2016 Budget'!$I$385</definedName>
    <definedName name="QB_FORMULA_47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48" localSheetId="1" hidden="1">'GSDCA 2016 Budget'!#REF!,'GSDCA 2016 Budget'!#REF!,'GSDCA 2016 Budget'!$H$395,'GSDCA 2016 Budget'!$I$395,'GSDCA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Budget'!$H$400,'GSDCA 2016 Budget'!$I$400</definedName>
    <definedName name="QB_FORMULA_49" localSheetId="1" hidden="1">'GSDCA 2016 Budget'!#REF!,'GSDCA 2016 Budget'!#REF!,'GSDCA 2016 Budget'!#REF!,'GSDCA 2016 Budget'!#REF!,'GSDCA 2016 Budget'!#REF!,'GSDCA 2016 Budget'!#REF!,'GSDCA 2016 Budget'!$H$404,'GSDCA 2016 Budget'!$I$404,'GSDCA 2016 Budget'!#REF!,'GSDCA 2016 Budget'!#REF!,'GSDCA 2016 Budget'!#REF!,'GSDCA 2016 Budget'!#REF!,'GSDCA 2016 Budget'!#REF!,'GSDCA 2016 Budget'!#REF!,'GSDCA 2016 Budget'!$H$408,'GSDCA 2016 Budget'!$I$408</definedName>
    <definedName name="QB_FORMULA_5" localSheetId="1" hidden="1">'GSDCA 2016 Budget'!$H$47,'GSDCA 2016 Budget'!$I$47,'GSDCA 2016 Budget'!#REF!,'GSDCA 2016 Budget'!#REF!,'GSDCA 2016 Budget'!#REF!,'GSDCA 2016 Budget'!#REF!,'GSDCA 2016 Budget'!#REF!,'GSDCA 2016 Budget'!#REF!,'GSDCA 2016 Budget'!#REF!,'GSDCA 2016 Budget'!#REF!,'GSDCA 2016 Budget'!$H$52,'GSDCA 2016 Budget'!$I$52,'GSDCA 2016 Budget'!#REF!,'GSDCA 2016 Budget'!#REF!,'GSDCA 2016 Budget'!#REF!,'GSDCA 2016 Budget'!#REF!</definedName>
    <definedName name="QB_FORMULA_50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51" localSheetId="1" hidden="1">'GSDCA 2016 Budget'!#REF!,'GSDCA 2016 Budget'!#REF!,'GSDCA 2016 Budget'!$H$418,'GSDCA 2016 Budget'!$I$418,'GSDCA 2016 Budget'!#REF!,'GSDCA 2016 Budget'!#REF!,'GSDCA 2016 Budget'!#REF!,'GSDCA 2016 Budget'!#REF!,'GSDCA 2016 Budget'!#REF!,'GSDCA 2016 Budget'!#REF!,'GSDCA 2016 Budget'!$H$422,'GSDCA 2016 Budget'!$I$422,'GSDCA 2016 Budget'!#REF!,'GSDCA 2016 Budget'!#REF!,'GSDCA 2016 Budget'!#REF!,'GSDCA 2016 Budget'!#REF!</definedName>
    <definedName name="QB_FORMULA_52" localSheetId="1" hidden="1">'GSDCA 2016 Budget'!#REF!,'GSDCA 2016 Budget'!#REF!,'GSDCA 2016 Budget'!$H$426,'GSDCA 2016 Budget'!$I$426,'GSDCA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Budget'!$H$432,'GSDCA 2016 Budget'!$I$432</definedName>
    <definedName name="QB_FORMULA_53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Budget'!$H$438,'GSDCA 2016 Budget'!$I$438,'GSDCA 2016 Budget'!#REF!,'GSDCA 2016 Budget'!#REF!,'GSDCA 2016 Budget'!#REF!,'GSDCA 2016 Budget'!#REF!</definedName>
    <definedName name="QB_FORMULA_54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55" localSheetId="1" hidden="1">'GSDCA 2016 Budget'!#REF!,'GSDCA 2016 Budget'!#REF!,'GSDCA 2016 Budget'!#REF!,'GSDCA 2016 Budget'!#REF!,'GSDCA 2016 Budget'!$H$452,'GSDCA 2016 Budget'!$I$452,'GSDCA 2016 Budget'!#REF!,'GSDCA 2016 Budget'!#REF!,'GSDCA 2016 Budget'!#REF!,'GSDCA 2016 Budget'!#REF!,'GSDCA 2016 Budget'!$H$455,'GSDCA 2016 Budget'!$I$455,'GSDCA 2016 Budget'!#REF!,'GSDCA 2016 Budget'!#REF!,'GSDCA 2016 Budget'!#REF!,'GSDCA 2016 Budget'!#REF!</definedName>
    <definedName name="QB_FORMULA_56" localSheetId="1" hidden="1">'GSDCA 2016 Budget'!#REF!,'GSDCA 2016 Budget'!#REF!,'GSDCA 2016 Budget'!#REF!,'GSDCA 2016 Budget'!#REF!,'GSDCA 2016 Budget'!#REF!,'GSDCA 2016 Budget'!#REF!,'GSDCA 2016 Budget'!$H$460,'GSDCA 2016 Budget'!$I$460,'GSDCA 2016 Budget'!#REF!,'GSDCA 2016 Budget'!#REF!,'GSDCA 2016 Budget'!#REF!,'GSDCA 2016 Budget'!#REF!,'GSDCA 2016 Budget'!#REF!,'GSDCA 2016 Budget'!#REF!,'GSDCA 2016 Budget'!#REF!,'GSDCA 2016 Budget'!#REF!</definedName>
    <definedName name="QB_FORMULA_57" localSheetId="1" hidden="1">'GSDCA 2016 Budget'!$H$465,'GSDCA 2016 Budget'!$I$465,'GSDCA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58" localSheetId="1" hidden="1">'GSDCA 2016 Budget'!$H$473,'GSDCA 2016 Budget'!$I$473,'GSDCA 2016 Budget'!#REF!,'GSDCA 2016 Budget'!#REF!,'GSDCA 2016 Budget'!#REF!,'GSDCA 2016 Budget'!#REF!,'GSDCA 2016 Budget'!$H$477,'GSDCA 2016 Budget'!$I$477,'GSDCA 2016 Budget'!#REF!,'GSDCA 2016 Budget'!#REF!,'GSDCA 2016 Budget'!#REF!,'GSDCA 2016 Budget'!#REF!,'GSDCA 2016 Budget'!#REF!,'GSDCA 2016 Budget'!#REF!,'GSDCA 2016 Budget'!#REF!,'GSDCA 2016 Budget'!#REF!</definedName>
    <definedName name="QB_FORMULA_59" localSheetId="1" hidden="1">'GSDCA 2016 Budget'!#REF!,'GSDCA 2016 Budget'!#REF!,'GSDCA 2016 Budget'!$H$482,'GSDCA 2016 Budget'!$I$482,'GSDCA 2016 Budget'!#REF!,'GSDCA 2016 Budget'!#REF!,'GSDCA 2016 Budget'!$H$483,'GSDCA 2016 Budget'!$I$483,'GSDCA 2016 Budget'!#REF!,'GSDCA 2016 Budget'!#REF!,'GSDCA 2016 Budget'!$H$484,'GSDCA 2016 Budget'!$I$484,'GSDCA 2016 Budget'!#REF!,'GSDCA 2016 Budget'!#REF!</definedName>
    <definedName name="QB_FORMULA_6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FORMULA_7" localSheetId="1" hidden="1">'GSDCA 2016 Budget'!#REF!,'GSDCA 2016 Budget'!#REF!,'GSDCA 2016 Budget'!#REF!,'GSDCA 2016 Budget'!#REF!,'GSDCA 2016 Budget'!$H$66,'GSDCA 2016 Budget'!$I$66,'GSDCA 2016 Budget'!#REF!,'GSDCA 2016 Budget'!#REF!,'GSDCA 2016 Budget'!#REF!,'GSDCA 2016 Budget'!#REF!,'GSDCA 2016 Budget'!#REF!,'GSDCA 2016 Budget'!#REF!,'GSDCA 2016 Budget'!#REF!,'GSDCA 2016 Budget'!#REF!,'GSDCA 2016 Budget'!$H$71,'GSDCA 2016 Budget'!$I$71</definedName>
    <definedName name="QB_FORMULA_8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Budget'!$H$77,'GSDCA 2016 Budget'!$I$77,'GSDCA 2016 Budget'!#REF!,'GSDCA 2016 Budget'!#REF!,'GSDCA 2016 Budget'!#REF!,'GSDCA 2016 Budget'!#REF!</definedName>
    <definedName name="QB_FORMULA_9" localSheetId="1" hidden="1">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Budget'!#REF!,'GSDCA 2016 Budget'!#REF!</definedName>
    <definedName name="QB_ROW_1000030" localSheetId="1" hidden="1">'GSDCA 2016 Budget'!$D$67</definedName>
    <definedName name="QB_ROW_1000240" localSheetId="1" hidden="1">'GSDCA 2016 Budget'!$E$70</definedName>
    <definedName name="QB_ROW_1000330" localSheetId="1" hidden="1">'GSDCA 2016 Budget'!$D$71</definedName>
    <definedName name="QB_ROW_1001240" localSheetId="1" hidden="1">'GSDCA 2016 Budget'!$E$68</definedName>
    <definedName name="QB_ROW_1004030" localSheetId="1" hidden="1">'GSDCA 2016 Budget'!$D$72</definedName>
    <definedName name="QB_ROW_1004240" localSheetId="1" hidden="1">'GSDCA 2016 Budget'!$E$76</definedName>
    <definedName name="QB_ROW_1004330" localSheetId="1" hidden="1">'GSDCA 2016 Budget'!$D$77</definedName>
    <definedName name="QB_ROW_1005240" localSheetId="1" hidden="1">'GSDCA 2016 Budget'!$E$74</definedName>
    <definedName name="QB_ROW_1007240" localSheetId="1" hidden="1">'GSDCA 2016 Budget'!$E$75</definedName>
    <definedName name="QB_ROW_1008240" localSheetId="1" hidden="1">'GSDCA 2016 Budget'!$E$87</definedName>
    <definedName name="QB_ROW_1013240" localSheetId="1" hidden="1">'GSDCA 2016 Budget'!$E$118</definedName>
    <definedName name="QB_ROW_1017240" localSheetId="1" hidden="1">'GSDCA 2016 Budget'!$E$201</definedName>
    <definedName name="QB_ROW_1018240" localSheetId="1" hidden="1">'GSDCA 2016 Budget'!$E$223</definedName>
    <definedName name="QB_ROW_1020030" localSheetId="1" hidden="1">'GSDCA 2016 Budget'!$D$231</definedName>
    <definedName name="QB_ROW_1020330" localSheetId="1" hidden="1">'GSDCA 2016 Budget'!$D$237</definedName>
    <definedName name="QB_ROW_1021240" localSheetId="1" hidden="1">'GSDCA 2016 Budget'!$E$232</definedName>
    <definedName name="QB_ROW_1024240" localSheetId="1" hidden="1">'GSDCA 2016 Budget'!$E$233</definedName>
    <definedName name="QB_ROW_1025240" localSheetId="1" hidden="1">'GSDCA 2016 Budget'!$E$235</definedName>
    <definedName name="QB_ROW_1027240" localSheetId="1" hidden="1">'GSDCA 2016 Budget'!$E$239</definedName>
    <definedName name="QB_ROW_1031240" localSheetId="1" hidden="1">'GSDCA 2016 Budget'!$E$240</definedName>
    <definedName name="QB_ROW_1034030" localSheetId="1" hidden="1">'GSDCA 2016 Budget'!$D$247</definedName>
    <definedName name="QB_ROW_1034330" localSheetId="1" hidden="1">'GSDCA 2016 Budget'!$D$251</definedName>
    <definedName name="QB_ROW_1037240" localSheetId="1" hidden="1">'GSDCA 2016 Budget'!$E$248</definedName>
    <definedName name="QB_ROW_1040240" localSheetId="1" hidden="1">'GSDCA 2016 Budget'!$E$249</definedName>
    <definedName name="QB_ROW_1042240" localSheetId="1" hidden="1">'GSDCA 2016 Budget'!$E$250</definedName>
    <definedName name="QB_ROW_1043240" localSheetId="1" hidden="1">'GSDCA 2016 Budget'!$E$194</definedName>
    <definedName name="QB_ROW_1044240" localSheetId="1" hidden="1">'GSDCA 2016 Budget'!$E$202</definedName>
    <definedName name="QB_ROW_1045230" localSheetId="1" hidden="1">'GSDCA 2016 Budget'!$D$6</definedName>
    <definedName name="QB_ROW_1046240" localSheetId="1" hidden="1">'GSDCA 2016 Budget'!$E$116</definedName>
    <definedName name="QB_ROW_1047240" localSheetId="1" hidden="1">'GSDCA 2016 Budget'!$E$117</definedName>
    <definedName name="QB_ROW_1048240" localSheetId="1" hidden="1">'GSDCA 2016 Budget'!$E$303</definedName>
    <definedName name="QB_ROW_1049240" localSheetId="1" hidden="1">'GSDCA 2016 Budget'!$E$391</definedName>
    <definedName name="QB_ROW_1050240" localSheetId="1" hidden="1">'GSDCA 2016 Budget'!$E$300</definedName>
    <definedName name="QB_ROW_129030" localSheetId="1" hidden="1">'GSDCA 2016 Budget'!$D$7</definedName>
    <definedName name="QB_ROW_129240" localSheetId="1" hidden="1">'GSDCA 2016 Budget'!$E$9</definedName>
    <definedName name="QB_ROW_129330" localSheetId="1" hidden="1">'GSDCA 2016 Budget'!$D$10</definedName>
    <definedName name="QB_ROW_130240" localSheetId="1" hidden="1">'GSDCA 2016 Budget'!$E$8</definedName>
    <definedName name="QB_ROW_132030" localSheetId="1" hidden="1">'GSDCA 2016 Budget'!$D$11</definedName>
    <definedName name="QB_ROW_132240" localSheetId="1" hidden="1">'GSDCA 2016 Budget'!$E$27</definedName>
    <definedName name="QB_ROW_132330" localSheetId="1" hidden="1">'GSDCA 2016 Budget'!$D$28</definedName>
    <definedName name="QB_ROW_133240" localSheetId="1" hidden="1">'GSDCA 2016 Budget'!$E$13</definedName>
    <definedName name="QB_ROW_136240" localSheetId="1" hidden="1">'GSDCA 2016 Budget'!$E$31</definedName>
    <definedName name="QB_ROW_137030" localSheetId="1" hidden="1">'GSDCA 2016 Budget'!$D$29</definedName>
    <definedName name="QB_ROW_137240" localSheetId="1" hidden="1">'GSDCA 2016 Budget'!$E$40</definedName>
    <definedName name="QB_ROW_137330" localSheetId="1" hidden="1">'GSDCA 2016 Budget'!$D$41</definedName>
    <definedName name="QB_ROW_140240" localSheetId="1" hidden="1">'GSDCA 2016 Budget'!$E$15</definedName>
    <definedName name="QB_ROW_141240" localSheetId="1" hidden="1">'GSDCA 2016 Budget'!$E$32</definedName>
    <definedName name="QB_ROW_142240" localSheetId="1" hidden="1">'GSDCA 2016 Budget'!$E$33</definedName>
    <definedName name="QB_ROW_143240" localSheetId="1" hidden="1">'GSDCA 2016 Budget'!$E$34</definedName>
    <definedName name="QB_ROW_144240" localSheetId="1" hidden="1">'GSDCA 2016 Budget'!$E$35</definedName>
    <definedName name="QB_ROW_145240" localSheetId="1" hidden="1">'GSDCA 2016 Budget'!$E$36</definedName>
    <definedName name="QB_ROW_146240" localSheetId="1" hidden="1">'GSDCA 2016 Budget'!$E$37</definedName>
    <definedName name="QB_ROW_148240" localSheetId="1" hidden="1">'GSDCA 2016 Budget'!$E$38</definedName>
    <definedName name="QB_ROW_149240" localSheetId="1" hidden="1">'GSDCA 2016 Budget'!$E$39</definedName>
    <definedName name="QB_ROW_150030" localSheetId="1" hidden="1">'GSDCA 2016 Budget'!$D$42</definedName>
    <definedName name="QB_ROW_150240" localSheetId="1" hidden="1">'GSDCA 2016 Budget'!$E$46</definedName>
    <definedName name="QB_ROW_150330" localSheetId="1" hidden="1">'GSDCA 2016 Budget'!$D$47</definedName>
    <definedName name="QB_ROW_153240" localSheetId="1" hidden="1">'GSDCA 2016 Budget'!$E$43</definedName>
    <definedName name="QB_ROW_158240" localSheetId="1" hidden="1">'GSDCA 2016 Budget'!$E$44</definedName>
    <definedName name="QB_ROW_159240" localSheetId="1" hidden="1">'GSDCA 2016 Budget'!$E$45</definedName>
    <definedName name="QB_ROW_160030" localSheetId="1" hidden="1">'GSDCA 2016 Budget'!$D$53</definedName>
    <definedName name="QB_ROW_160330" localSheetId="1" hidden="1">'GSDCA 2016 Budget'!$D$66</definedName>
    <definedName name="QB_ROW_161240" localSheetId="1" hidden="1">'GSDCA 2016 Budget'!$E$54</definedName>
    <definedName name="QB_ROW_162240" localSheetId="1" hidden="1">'GSDCA 2016 Budget'!$E$55</definedName>
    <definedName name="QB_ROW_163240" localSheetId="1" hidden="1">'GSDCA 2016 Budget'!$E$56</definedName>
    <definedName name="QB_ROW_166240" localSheetId="1" hidden="1">'GSDCA 2016 Budget'!$E$58</definedName>
    <definedName name="QB_ROW_167240" localSheetId="1" hidden="1">'GSDCA 2016 Budget'!$E$61</definedName>
    <definedName name="QB_ROW_169240" localSheetId="1" hidden="1">'GSDCA 2016 Budget'!$E$62</definedName>
    <definedName name="QB_ROW_171240" localSheetId="1" hidden="1">'GSDCA 2016 Budget'!$E$63</definedName>
    <definedName name="QB_ROW_172240" localSheetId="1" hidden="1">'GSDCA 2016 Budget'!$E$64</definedName>
    <definedName name="QB_ROW_174030" localSheetId="1" hidden="1">'GSDCA 2016 Budget'!$D$96</definedName>
    <definedName name="QB_ROW_174240" localSheetId="1" hidden="1">'GSDCA 2016 Budget'!$E$119</definedName>
    <definedName name="QB_ROW_174330" localSheetId="1" hidden="1">'GSDCA 2016 Budget'!$D$120</definedName>
    <definedName name="QB_ROW_176240" localSheetId="1" hidden="1">'GSDCA 2016 Budget'!$E$97</definedName>
    <definedName name="QB_ROW_177240" localSheetId="1" hidden="1">'GSDCA 2016 Budget'!$E$99</definedName>
    <definedName name="QB_ROW_179240" localSheetId="1" hidden="1">'GSDCA 2016 Budget'!$E$100</definedName>
    <definedName name="QB_ROW_182240" localSheetId="1" hidden="1">'GSDCA 2016 Budget'!$E$101</definedName>
    <definedName name="QB_ROW_18301" localSheetId="1" hidden="1">'GSDCA 2016 Budget'!$A$484</definedName>
    <definedName name="QB_ROW_183240" localSheetId="1" hidden="1">'GSDCA 2016 Budget'!$E$103</definedName>
    <definedName name="QB_ROW_184240" localSheetId="1" hidden="1">'GSDCA 2016 Budget'!$E$104</definedName>
    <definedName name="QB_ROW_185240" localSheetId="1" hidden="1">'GSDCA 2016 Budget'!$E$105</definedName>
    <definedName name="QB_ROW_186240" localSheetId="1" hidden="1">'GSDCA 2016 Budget'!$E$107</definedName>
    <definedName name="QB_ROW_190240" localSheetId="1" hidden="1">'GSDCA 2016 Budget'!$E$108</definedName>
    <definedName name="QB_ROW_192240" localSheetId="1" hidden="1">'GSDCA 2016 Budget'!$E$109</definedName>
    <definedName name="QB_ROW_194240" localSheetId="1" hidden="1">'GSDCA 2016 Budget'!$E$110</definedName>
    <definedName name="QB_ROW_195240" localSheetId="1" hidden="1">'GSDCA 2016 Budget'!$E$112</definedName>
    <definedName name="QB_ROW_196240" localSheetId="1" hidden="1">'GSDCA 2016 Budget'!$E$113</definedName>
    <definedName name="QB_ROW_198240" localSheetId="1" hidden="1">'GSDCA 2016 Budget'!$E$114</definedName>
    <definedName name="QB_ROW_20022" localSheetId="1" hidden="1">'GSDCA 2016 Budget'!$C$3</definedName>
    <definedName name="QB_ROW_201240" localSheetId="1" hidden="1">'GSDCA 2016 Budget'!$E$115</definedName>
    <definedName name="QB_ROW_203030" localSheetId="1" hidden="1">'GSDCA 2016 Budget'!$D$121</definedName>
    <definedName name="QB_ROW_20322" localSheetId="1" hidden="1">'GSDCA 2016 Budget'!$C$186</definedName>
    <definedName name="QB_ROW_203330" localSheetId="1" hidden="1">'GSDCA 2016 Budget'!$D$126</definedName>
    <definedName name="QB_ROW_207240" localSheetId="1" hidden="1">'GSDCA 2016 Budget'!$E$122</definedName>
    <definedName name="QB_ROW_208240" localSheetId="1" hidden="1">'GSDCA 2016 Budget'!$E$123</definedName>
    <definedName name="QB_ROW_209240" localSheetId="1" hidden="1">'GSDCA 2016 Budget'!$E$124</definedName>
    <definedName name="QB_ROW_21022" localSheetId="1" hidden="1">'GSDCA 2016 Budget'!$C$191</definedName>
    <definedName name="QB_ROW_210240" localSheetId="1" hidden="1">'GSDCA 2016 Budget'!$E$125</definedName>
    <definedName name="QB_ROW_211030" localSheetId="1" hidden="1">'GSDCA 2016 Budget'!$D$127</definedName>
    <definedName name="QB_ROW_211240" localSheetId="1" hidden="1">'GSDCA 2016 Budget'!$E$130</definedName>
    <definedName name="QB_ROW_211330" localSheetId="1" hidden="1">'GSDCA 2016 Budget'!$D$131</definedName>
    <definedName name="QB_ROW_21322" localSheetId="1" hidden="1">'GSDCA 2016 Budget'!$C$483</definedName>
    <definedName name="QB_ROW_213240" localSheetId="1" hidden="1">'GSDCA 2016 Budget'!$E$128</definedName>
    <definedName name="QB_ROW_214240" localSheetId="1" hidden="1">'GSDCA 2016 Budget'!$E$129</definedName>
    <definedName name="QB_ROW_215030" localSheetId="1" hidden="1">'GSDCA 2016 Budget'!$D$132</definedName>
    <definedName name="QB_ROW_215330" localSheetId="1" hidden="1">'GSDCA 2016 Budget'!$D$135</definedName>
    <definedName name="QB_ROW_216240" localSheetId="1" hidden="1">'GSDCA 2016 Budget'!$E$133</definedName>
    <definedName name="QB_ROW_217240" localSheetId="1" hidden="1">'GSDCA 2016 Budget'!$E$134</definedName>
    <definedName name="QB_ROW_218030" localSheetId="1" hidden="1">'GSDCA 2016 Budget'!$D$136</definedName>
    <definedName name="QB_ROW_218240" localSheetId="1" hidden="1">'GSDCA 2016 Budget'!$E$139</definedName>
    <definedName name="QB_ROW_218330" localSheetId="1" hidden="1">'GSDCA 2016 Budget'!$D$140</definedName>
    <definedName name="QB_ROW_219240" localSheetId="1" hidden="1">'GSDCA 2016 Budget'!$E$137</definedName>
    <definedName name="QB_ROW_220240" localSheetId="1" hidden="1">'GSDCA 2016 Budget'!$E$138</definedName>
    <definedName name="QB_ROW_221030" localSheetId="1" hidden="1">'GSDCA 2016 Budget'!$D$141</definedName>
    <definedName name="QB_ROW_221240" localSheetId="1" hidden="1">'GSDCA 2016 Budget'!$E$149</definedName>
    <definedName name="QB_ROW_221330" localSheetId="1" hidden="1">'GSDCA 2016 Budget'!$D$150</definedName>
    <definedName name="QB_ROW_225240" localSheetId="1" hidden="1">'GSDCA 2016 Budget'!$E$142</definedName>
    <definedName name="QB_ROW_226040" localSheetId="1" hidden="1">'GSDCA 2016 Budget'!$E$143</definedName>
    <definedName name="QB_ROW_226250" localSheetId="1" hidden="1">'GSDCA 2016 Budget'!$F$146</definedName>
    <definedName name="QB_ROW_226340" localSheetId="1" hidden="1">'GSDCA 2016 Budget'!$E$147</definedName>
    <definedName name="QB_ROW_230030" localSheetId="1" hidden="1">'GSDCA 2016 Budget'!$D$151</definedName>
    <definedName name="QB_ROW_230330" localSheetId="1" hidden="1">'GSDCA 2016 Budget'!$D$156</definedName>
    <definedName name="QB_ROW_231240" localSheetId="1" hidden="1">'GSDCA 2016 Budget'!$E$152</definedName>
    <definedName name="QB_ROW_234240" localSheetId="1" hidden="1">'GSDCA 2016 Budget'!$E$153</definedName>
    <definedName name="QB_ROW_236240" localSheetId="1" hidden="1">'GSDCA 2016 Budget'!$E$154</definedName>
    <definedName name="QB_ROW_237240" localSheetId="1" hidden="1">'GSDCA 2016 Budget'!$E$155</definedName>
    <definedName name="QB_ROW_238030" localSheetId="1" hidden="1">'GSDCA 2016 Budget'!$D$157</definedName>
    <definedName name="QB_ROW_238240" localSheetId="1" hidden="1">'GSDCA 2016 Budget'!$E$159</definedName>
    <definedName name="QB_ROW_238330" localSheetId="1" hidden="1">'GSDCA 2016 Budget'!$D$160</definedName>
    <definedName name="QB_ROW_239240" localSheetId="1" hidden="1">'GSDCA 2016 Budget'!$E$158</definedName>
    <definedName name="QB_ROW_241030" localSheetId="1" hidden="1">'GSDCA 2016 Budget'!$D$161</definedName>
    <definedName name="QB_ROW_241240" localSheetId="1" hidden="1">'GSDCA 2016 Budget'!$E$163</definedName>
    <definedName name="QB_ROW_241330" localSheetId="1" hidden="1">'GSDCA 2016 Budget'!$D$164</definedName>
    <definedName name="QB_ROW_245240" localSheetId="1" hidden="1">'GSDCA 2016 Budget'!$E$162</definedName>
    <definedName name="QB_ROW_246030" localSheetId="1" hidden="1">'GSDCA 2016 Budget'!$D$165</definedName>
    <definedName name="QB_ROW_246240" localSheetId="1" hidden="1">'GSDCA 2016 Budget'!$E$175</definedName>
    <definedName name="QB_ROW_246330" localSheetId="1" hidden="1">'GSDCA 2016 Budget'!$D$176</definedName>
    <definedName name="QB_ROW_249240" localSheetId="1" hidden="1">'GSDCA 2016 Budget'!$E$170</definedName>
    <definedName name="QB_ROW_250240" localSheetId="1" hidden="1">'GSDCA 2016 Budget'!$E$171</definedName>
    <definedName name="QB_ROW_251030" localSheetId="1" hidden="1">'GSDCA 2016 Budget'!$D$192</definedName>
    <definedName name="QB_ROW_251330" localSheetId="1" hidden="1">'GSDCA 2016 Budget'!$D$208</definedName>
    <definedName name="QB_ROW_253240" localSheetId="1" hidden="1">'GSDCA 2016 Budget'!$E$196</definedName>
    <definedName name="QB_ROW_255240" localSheetId="1" hidden="1">'GSDCA 2016 Budget'!$E$195</definedName>
    <definedName name="QB_ROW_256240" localSheetId="1" hidden="1">'GSDCA 2016 Budget'!$E$197</definedName>
    <definedName name="QB_ROW_260240" localSheetId="1" hidden="1">'GSDCA 2016 Budget'!$E$198</definedName>
    <definedName name="QB_ROW_261240" localSheetId="1" hidden="1">'GSDCA 2016 Budget'!$E$199</definedName>
    <definedName name="QB_ROW_263240" localSheetId="1" hidden="1">'GSDCA 2016 Budget'!$E$200</definedName>
    <definedName name="QB_ROW_265240" localSheetId="1" hidden="1">'GSDCA 2016 Budget'!$E$203</definedName>
    <definedName name="QB_ROW_266240" localSheetId="1" hidden="1">'GSDCA 2016 Budget'!$E$204</definedName>
    <definedName name="QB_ROW_268240" localSheetId="1" hidden="1">'GSDCA 2016 Budget'!$E$207</definedName>
    <definedName name="QB_ROW_269030" localSheetId="1" hidden="1">'GSDCA 2016 Budget'!$D$209</definedName>
    <definedName name="QB_ROW_269330" localSheetId="1" hidden="1">'GSDCA 2016 Budget'!$D$221</definedName>
    <definedName name="QB_ROW_271240" localSheetId="1" hidden="1">'GSDCA 2016 Budget'!$E$210</definedName>
    <definedName name="QB_ROW_274240" localSheetId="1" hidden="1">'GSDCA 2016 Budget'!$E$211</definedName>
    <definedName name="QB_ROW_277240" localSheetId="1" hidden="1">'GSDCA 2016 Budget'!$E$212</definedName>
    <definedName name="QB_ROW_284240" localSheetId="1" hidden="1">'GSDCA 2016 Budget'!$E$213</definedName>
    <definedName name="QB_ROW_287240" localSheetId="1" hidden="1">'GSDCA 2016 Budget'!$E$214</definedName>
    <definedName name="QB_ROW_288240" localSheetId="1" hidden="1">'GSDCA 2016 Budget'!$E$215</definedName>
    <definedName name="QB_ROW_289240" localSheetId="1" hidden="1">'GSDCA 2016 Budget'!$E$216</definedName>
    <definedName name="QB_ROW_290240" localSheetId="1" hidden="1">'GSDCA 2016 Budget'!$E$218</definedName>
    <definedName name="QB_ROW_294240" localSheetId="1" hidden="1">'GSDCA 2016 Budget'!$E$220</definedName>
    <definedName name="QB_ROW_297030" localSheetId="1" hidden="1">'GSDCA 2016 Budget'!$D$252</definedName>
    <definedName name="QB_ROW_297330" localSheetId="1" hidden="1">'GSDCA 2016 Budget'!$D$284</definedName>
    <definedName name="QB_ROW_298240" localSheetId="1" hidden="1">'GSDCA 2016 Budget'!$E$255</definedName>
    <definedName name="QB_ROW_303240" localSheetId="1" hidden="1">'GSDCA 2016 Budget'!$E$256</definedName>
    <definedName name="QB_ROW_305240" localSheetId="1" hidden="1">'GSDCA 2016 Budget'!$E$257</definedName>
    <definedName name="QB_ROW_307240" localSheetId="1" hidden="1">'GSDCA 2016 Budget'!$E$259</definedName>
    <definedName name="QB_ROW_309240" localSheetId="1" hidden="1">'GSDCA 2016 Budget'!$E$260</definedName>
    <definedName name="QB_ROW_311240" localSheetId="1" hidden="1">'GSDCA 2016 Budget'!$E$262</definedName>
    <definedName name="QB_ROW_312240" localSheetId="1" hidden="1">'GSDCA 2016 Budget'!$E$263</definedName>
    <definedName name="QB_ROW_313240" localSheetId="1" hidden="1">'GSDCA 2016 Budget'!$E$264</definedName>
    <definedName name="QB_ROW_316240" localSheetId="1" hidden="1">'GSDCA 2016 Budget'!$E$265</definedName>
    <definedName name="QB_ROW_318240" localSheetId="1" hidden="1">'GSDCA 2016 Budget'!$E$266</definedName>
    <definedName name="QB_ROW_321240" localSheetId="1" hidden="1">'GSDCA 2016 Budget'!$E$267</definedName>
    <definedName name="QB_ROW_323240" localSheetId="1" hidden="1">'GSDCA 2016 Budget'!$E$268</definedName>
    <definedName name="QB_ROW_327240" localSheetId="1" hidden="1">'GSDCA 2016 Budget'!$E$269</definedName>
    <definedName name="QB_ROW_329240" localSheetId="1" hidden="1">'GSDCA 2016 Budget'!$E$270</definedName>
    <definedName name="QB_ROW_334240" localSheetId="1" hidden="1">'GSDCA 2016 Budget'!$E$271</definedName>
    <definedName name="QB_ROW_336240" localSheetId="1" hidden="1">'GSDCA 2016 Budget'!$E$272</definedName>
    <definedName name="QB_ROW_337240" localSheetId="1" hidden="1">'GSDCA 2016 Budget'!$E$273</definedName>
    <definedName name="QB_ROW_340240" localSheetId="1" hidden="1">'GSDCA 2016 Budget'!$E$276</definedName>
    <definedName name="QB_ROW_341240" localSheetId="1" hidden="1">'GSDCA 2016 Budget'!$E$277</definedName>
    <definedName name="QB_ROW_342240" localSheetId="1" hidden="1">'GSDCA 2016 Budget'!$E$278</definedName>
    <definedName name="QB_ROW_343240" localSheetId="1" hidden="1">'GSDCA 2016 Budget'!$E$279</definedName>
    <definedName name="QB_ROW_346030" localSheetId="1" hidden="1">'GSDCA 2016 Budget'!$D$285</definedName>
    <definedName name="QB_ROW_346240" localSheetId="1" hidden="1">'GSDCA 2016 Budget'!$E$296</definedName>
    <definedName name="QB_ROW_346330" localSheetId="1" hidden="1">'GSDCA 2016 Budget'!$D$297</definedName>
    <definedName name="QB_ROW_347240" localSheetId="1" hidden="1">'GSDCA 2016 Budget'!$E$286</definedName>
    <definedName name="QB_ROW_350240" localSheetId="1" hidden="1">'GSDCA 2016 Budget'!$E$287</definedName>
    <definedName name="QB_ROW_351240" localSheetId="1" hidden="1">'GSDCA 2016 Budget'!$E$288</definedName>
    <definedName name="QB_ROW_354240" localSheetId="1" hidden="1">'GSDCA 2016 Budget'!$E$289</definedName>
    <definedName name="QB_ROW_355240" localSheetId="1" hidden="1">'GSDCA 2016 Budget'!$E$290</definedName>
    <definedName name="QB_ROW_356240" localSheetId="1" hidden="1">'GSDCA 2016 Budget'!$E$291</definedName>
    <definedName name="QB_ROW_357240" localSheetId="1" hidden="1">'GSDCA 2016 Budget'!$E$292</definedName>
    <definedName name="QB_ROW_359240" localSheetId="1" hidden="1">'GSDCA 2016 Budget'!$E$294</definedName>
    <definedName name="QB_ROW_360240" localSheetId="1" hidden="1">'GSDCA 2016 Budget'!$E$295</definedName>
    <definedName name="QB_ROW_361030" localSheetId="1" hidden="1">'GSDCA 2016 Budget'!$D$298</definedName>
    <definedName name="QB_ROW_361330" localSheetId="1" hidden="1">'GSDCA 2016 Budget'!$D$309</definedName>
    <definedName name="QB_ROW_362240" localSheetId="1" hidden="1">'GSDCA 2016 Budget'!$E$299</definedName>
    <definedName name="QB_ROW_364240" localSheetId="1" hidden="1">'GSDCA 2016 Budget'!$E$301</definedName>
    <definedName name="QB_ROW_365240" localSheetId="1" hidden="1">'GSDCA 2016 Budget'!$E$302</definedName>
    <definedName name="QB_ROW_368240" localSheetId="1" hidden="1">'GSDCA 2016 Budget'!$E$304</definedName>
    <definedName name="QB_ROW_369240" localSheetId="1" hidden="1">'GSDCA 2016 Budget'!$E$306</definedName>
    <definedName name="QB_ROW_370240" localSheetId="1" hidden="1">'GSDCA 2016 Budget'!$E$307</definedName>
    <definedName name="QB_ROW_372030" localSheetId="1" hidden="1">'GSDCA 2016 Budget'!$D$310</definedName>
    <definedName name="QB_ROW_372240" localSheetId="1" hidden="1">'GSDCA 2016 Budget'!$E$315</definedName>
    <definedName name="QB_ROW_372330" localSheetId="1" hidden="1">'GSDCA 2016 Budget'!$D$316</definedName>
    <definedName name="QB_ROW_373240" localSheetId="1" hidden="1">'GSDCA 2016 Budget'!$E$311</definedName>
    <definedName name="QB_ROW_374240" localSheetId="1" hidden="1">'GSDCA 2016 Budget'!$E$312</definedName>
    <definedName name="QB_ROW_375240" localSheetId="1" hidden="1">'GSDCA 2016 Budget'!$E$313</definedName>
    <definedName name="QB_ROW_378240" localSheetId="1" hidden="1">'GSDCA 2016 Budget'!$E$314</definedName>
    <definedName name="QB_ROW_380030" localSheetId="1" hidden="1">'GSDCA 2016 Budget'!$D$317</definedName>
    <definedName name="QB_ROW_380240" localSheetId="1" hidden="1">'GSDCA 2016 Budget'!$E$321</definedName>
    <definedName name="QB_ROW_380330" localSheetId="1" hidden="1">'GSDCA 2016 Budget'!$D$322</definedName>
    <definedName name="QB_ROW_382240" localSheetId="1" hidden="1">'GSDCA 2016 Budget'!$E$320</definedName>
    <definedName name="QB_ROW_384030" localSheetId="1" hidden="1">'GSDCA 2016 Budget'!$D$323</definedName>
    <definedName name="QB_ROW_384240" localSheetId="1" hidden="1">'GSDCA 2016 Budget'!$E$326</definedName>
    <definedName name="QB_ROW_384330" localSheetId="1" hidden="1">'GSDCA 2016 Budget'!$D$327</definedName>
    <definedName name="QB_ROW_389240" localSheetId="1" hidden="1">'GSDCA 2016 Budget'!$E$324</definedName>
    <definedName name="QB_ROW_390240" localSheetId="1" hidden="1">'GSDCA 2016 Budget'!$E$325</definedName>
    <definedName name="QB_ROW_393030" localSheetId="1" hidden="1">'GSDCA 2016 Budget'!$D$328</definedName>
    <definedName name="QB_ROW_393240" localSheetId="1" hidden="1">'GSDCA 2016 Budget'!$E$331</definedName>
    <definedName name="QB_ROW_393330" localSheetId="1" hidden="1">'GSDCA 2016 Budget'!$D$332</definedName>
    <definedName name="QB_ROW_398240" localSheetId="1" hidden="1">'GSDCA 2016 Budget'!$E$329</definedName>
    <definedName name="QB_ROW_402240" localSheetId="1" hidden="1">'GSDCA 2016 Budget'!$E$330</definedName>
    <definedName name="QB_ROW_404030" localSheetId="1" hidden="1">'GSDCA 2016 Budget'!$D$333</definedName>
    <definedName name="QB_ROW_404330" localSheetId="1" hidden="1">'GSDCA 2016 Budget'!$D$342</definedName>
    <definedName name="QB_ROW_406240" localSheetId="1" hidden="1">'GSDCA 2016 Budget'!$E$334</definedName>
    <definedName name="QB_ROW_407240" localSheetId="1" hidden="1">'GSDCA 2016 Budget'!$E$335</definedName>
    <definedName name="QB_ROW_408240" localSheetId="1" hidden="1">'GSDCA 2016 Budget'!$E$336</definedName>
    <definedName name="QB_ROW_409240" localSheetId="1" hidden="1">'GSDCA 2016 Budget'!$E$337</definedName>
    <definedName name="QB_ROW_410240" localSheetId="1" hidden="1">'GSDCA 2016 Budget'!$E$338</definedName>
    <definedName name="QB_ROW_411240" localSheetId="1" hidden="1">'GSDCA 2016 Budget'!$E$339</definedName>
    <definedName name="QB_ROW_413240" localSheetId="1" hidden="1">'GSDCA 2016 Budget'!$E$340</definedName>
    <definedName name="QB_ROW_418240" localSheetId="1" hidden="1">'GSDCA 2016 Budget'!$E$341</definedName>
    <definedName name="QB_ROW_429030" localSheetId="1" hidden="1">'GSDCA 2016 Budget'!$D$343</definedName>
    <definedName name="QB_ROW_429330" localSheetId="1" hidden="1">'GSDCA 2016 Budget'!$D$348</definedName>
    <definedName name="QB_ROW_434240" localSheetId="1" hidden="1">'GSDCA 2016 Budget'!$E$344</definedName>
    <definedName name="QB_ROW_435240" localSheetId="1" hidden="1">'GSDCA 2016 Budget'!$E$345</definedName>
    <definedName name="QB_ROW_440240" localSheetId="1" hidden="1">'GSDCA 2016 Budget'!$E$346</definedName>
    <definedName name="QB_ROW_441240" localSheetId="1" hidden="1">'GSDCA 2016 Budget'!$E$347</definedName>
    <definedName name="QB_ROW_456030" localSheetId="1" hidden="1">'GSDCA 2016 Budget'!$D$349</definedName>
    <definedName name="QB_ROW_456240" localSheetId="1" hidden="1">'GSDCA 2016 Budget'!$E$351</definedName>
    <definedName name="QB_ROW_456330" localSheetId="1" hidden="1">'GSDCA 2016 Budget'!$D$352</definedName>
    <definedName name="QB_ROW_463240" localSheetId="1" hidden="1">'GSDCA 2016 Budget'!$E$350</definedName>
    <definedName name="QB_ROW_482030" localSheetId="1" hidden="1">'GSDCA 2016 Budget'!$D$353</definedName>
    <definedName name="QB_ROW_482330" localSheetId="1" hidden="1">'GSDCA 2016 Budget'!$D$359</definedName>
    <definedName name="QB_ROW_483240" localSheetId="1" hidden="1">'GSDCA 2016 Budget'!$E$354</definedName>
    <definedName name="QB_ROW_487240" localSheetId="1" hidden="1">'GSDCA 2016 Budget'!$E$355</definedName>
    <definedName name="QB_ROW_489240" localSheetId="1" hidden="1">'GSDCA 2016 Budget'!$E$356</definedName>
    <definedName name="QB_ROW_491240" localSheetId="1" hidden="1">'GSDCA 2016 Budget'!$E$357</definedName>
    <definedName name="QB_ROW_492240" localSheetId="1" hidden="1">'GSDCA 2016 Budget'!$E$358</definedName>
    <definedName name="QB_ROW_496030" localSheetId="1" hidden="1">'GSDCA 2016 Budget'!$D$360</definedName>
    <definedName name="QB_ROW_496240" localSheetId="1" hidden="1">'GSDCA 2016 Budget'!$E$363</definedName>
    <definedName name="QB_ROW_496330" localSheetId="1" hidden="1">'GSDCA 2016 Budget'!$D$364</definedName>
    <definedName name="QB_ROW_504240" localSheetId="1" hidden="1">'GSDCA 2016 Budget'!$E$361</definedName>
    <definedName name="QB_ROW_505240" localSheetId="1" hidden="1">'GSDCA 2016 Budget'!$E$362</definedName>
    <definedName name="QB_ROW_509030" localSheetId="1" hidden="1">'GSDCA 2016 Budget'!$D$365</definedName>
    <definedName name="QB_ROW_509240" localSheetId="1" hidden="1">'GSDCA 2016 Budget'!$E$369</definedName>
    <definedName name="QB_ROW_509330" localSheetId="1" hidden="1">'GSDCA 2016 Budget'!$D$370</definedName>
    <definedName name="QB_ROW_510240" localSheetId="1" hidden="1">'GSDCA 2016 Budget'!$E$366</definedName>
    <definedName name="QB_ROW_518240" localSheetId="1" hidden="1">'GSDCA 2016 Budget'!$E$367</definedName>
    <definedName name="QB_ROW_525030" localSheetId="1" hidden="1">'GSDCA 2016 Budget'!$D$371</definedName>
    <definedName name="QB_ROW_525240" localSheetId="1" hidden="1">'GSDCA 2016 Budget'!$E$375</definedName>
    <definedName name="QB_ROW_525330" localSheetId="1" hidden="1">'GSDCA 2016 Budget'!$D$376</definedName>
    <definedName name="QB_ROW_529240" localSheetId="1" hidden="1">'GSDCA 2016 Budget'!$E$372</definedName>
    <definedName name="QB_ROW_534240" localSheetId="1" hidden="1">'GSDCA 2016 Budget'!$E$373</definedName>
    <definedName name="QB_ROW_537240" localSheetId="1" hidden="1">'GSDCA 2016 Budget'!$E$374</definedName>
    <definedName name="QB_ROW_539030" localSheetId="1" hidden="1">'GSDCA 2016 Budget'!$D$377</definedName>
    <definedName name="QB_ROW_539330" localSheetId="1" hidden="1">'GSDCA 2016 Budget'!$D$400</definedName>
    <definedName name="QB_ROW_540240" localSheetId="1" hidden="1">'GSDCA 2016 Budget'!$E$379</definedName>
    <definedName name="QB_ROW_541240" localSheetId="1" hidden="1">'GSDCA 2016 Budget'!$E$368</definedName>
    <definedName name="QB_ROW_543240" localSheetId="1" hidden="1">'GSDCA 2016 Budget'!$E$387</definedName>
    <definedName name="QB_ROW_544240" localSheetId="1" hidden="1">'GSDCA 2016 Budget'!$E$389</definedName>
    <definedName name="QB_ROW_545240" localSheetId="1" hidden="1">'GSDCA 2016 Budget'!$E$390</definedName>
    <definedName name="QB_ROW_547240" localSheetId="1" hidden="1">'GSDCA 2016 Budget'!$E$397</definedName>
    <definedName name="QB_ROW_548240" localSheetId="1" hidden="1">'GSDCA 2016 Budget'!$E$398</definedName>
    <definedName name="QB_ROW_549240" localSheetId="1" hidden="1">'GSDCA 2016 Budget'!$E$399</definedName>
    <definedName name="QB_ROW_551030" localSheetId="1" hidden="1">'GSDCA 2016 Budget'!$D$401</definedName>
    <definedName name="QB_ROW_551240" localSheetId="1" hidden="1">'GSDCA 2016 Budget'!$E$403</definedName>
    <definedName name="QB_ROW_551330" localSheetId="1" hidden="1">'GSDCA 2016 Budget'!$D$404</definedName>
    <definedName name="QB_ROW_558240" localSheetId="1" hidden="1">'GSDCA 2016 Budget'!$E$402</definedName>
    <definedName name="QB_ROW_561030" localSheetId="1" hidden="1">'GSDCA 2016 Budget'!$D$405</definedName>
    <definedName name="QB_ROW_561330" localSheetId="1" hidden="1">'GSDCA 2016 Budget'!$D$408</definedName>
    <definedName name="QB_ROW_566240" localSheetId="1" hidden="1">'GSDCA 2016 Budget'!$E$407</definedName>
    <definedName name="QB_ROW_600030" localSheetId="1" hidden="1">'GSDCA 2016 Budget'!$D$466</definedName>
    <definedName name="QB_ROW_600240" localSheetId="1" hidden="1">'GSDCA 2016 Budget'!$E$472</definedName>
    <definedName name="QB_ROW_600330" localSheetId="1" hidden="1">'GSDCA 2016 Budget'!$D$473</definedName>
    <definedName name="QB_ROW_601240" localSheetId="1" hidden="1">'GSDCA 2016 Budget'!$E$467</definedName>
    <definedName name="QB_ROW_602240" localSheetId="1" hidden="1">'GSDCA 2016 Budget'!$E$468</definedName>
    <definedName name="QB_ROW_604240" localSheetId="1" hidden="1">'GSDCA 2016 Budget'!$E$469</definedName>
    <definedName name="QB_ROW_605040" localSheetId="1" hidden="1">'GSDCA 2016 Budget'!$E$475</definedName>
    <definedName name="QB_ROW_605340" localSheetId="1" hidden="1">'GSDCA 2016 Budget'!$E$477</definedName>
    <definedName name="QB_ROW_606240" localSheetId="1" hidden="1">'GSDCA 2016 Budget'!$E$481</definedName>
    <definedName name="QB_ROW_610030" localSheetId="1" hidden="1">'GSDCA 2016 Budget'!$D$409</definedName>
    <definedName name="QB_ROW_610240" localSheetId="1" hidden="1">'GSDCA 2016 Budget'!$E$417</definedName>
    <definedName name="QB_ROW_610330" localSheetId="1" hidden="1">'GSDCA 2016 Budget'!$D$418</definedName>
    <definedName name="QB_ROW_612240" localSheetId="1" hidden="1">'GSDCA 2016 Budget'!$E$410</definedName>
    <definedName name="QB_ROW_613240" localSheetId="1" hidden="1">'GSDCA 2016 Budget'!$E$411</definedName>
    <definedName name="QB_ROW_614240" localSheetId="1" hidden="1">'GSDCA 2016 Budget'!$E$412</definedName>
    <definedName name="QB_ROW_615240" localSheetId="1" hidden="1">'GSDCA 2016 Budget'!$E$413</definedName>
    <definedName name="QB_ROW_616240" localSheetId="1" hidden="1">'GSDCA 2016 Budget'!$E$414</definedName>
    <definedName name="QB_ROW_617240" localSheetId="1" hidden="1">'GSDCA 2016 Budget'!$E$415</definedName>
    <definedName name="QB_ROW_632030" localSheetId="1" hidden="1">'GSDCA 2016 Budget'!$D$419</definedName>
    <definedName name="QB_ROW_632240" localSheetId="1" hidden="1">'GSDCA 2016 Budget'!$E$421</definedName>
    <definedName name="QB_ROW_632330" localSheetId="1" hidden="1">'GSDCA 2016 Budget'!$D$422</definedName>
    <definedName name="QB_ROW_635240" localSheetId="1" hidden="1">'GSDCA 2016 Budget'!$E$420</definedName>
    <definedName name="QB_ROW_643330" localSheetId="1" hidden="1">'GSDCA 2016 Budget'!$D$423</definedName>
    <definedName name="QB_ROW_650030" localSheetId="1" hidden="1">'GSDCA 2016 Budget'!$D$424</definedName>
    <definedName name="QB_ROW_650330" localSheetId="1" hidden="1">'GSDCA 2016 Budget'!$D$426</definedName>
    <definedName name="QB_ROW_662030" localSheetId="1" hidden="1">'GSDCA 2016 Budget'!$D$427</definedName>
    <definedName name="QB_ROW_662240" localSheetId="1" hidden="1">'GSDCA 2016 Budget'!$E$431</definedName>
    <definedName name="QB_ROW_662330" localSheetId="1" hidden="1">'GSDCA 2016 Budget'!$D$432</definedName>
    <definedName name="QB_ROW_664240" localSheetId="1" hidden="1">'GSDCA 2016 Budget'!$E$428</definedName>
    <definedName name="QB_ROW_666240" localSheetId="1" hidden="1">'GSDCA 2016 Budget'!$E$429</definedName>
    <definedName name="QB_ROW_675330" localSheetId="1" hidden="1">'GSDCA 2016 Budget'!$D$433</definedName>
    <definedName name="QB_ROW_680030" localSheetId="1" hidden="1">'GSDCA 2016 Budget'!$D$434</definedName>
    <definedName name="QB_ROW_680240" localSheetId="1" hidden="1">'GSDCA 2016 Budget'!$E$437</definedName>
    <definedName name="QB_ROW_680330" localSheetId="1" hidden="1">'GSDCA 2016 Budget'!$D$438</definedName>
    <definedName name="QB_ROW_683240" localSheetId="1" hidden="1">'GSDCA 2016 Budget'!$E$435</definedName>
    <definedName name="QB_ROW_685240" localSheetId="1" hidden="1">'GSDCA 2016 Budget'!$E$436</definedName>
    <definedName name="QB_ROW_686030" localSheetId="1" hidden="1">'GSDCA 2016 Budget'!$D$439</definedName>
    <definedName name="QB_ROW_686330" localSheetId="1" hidden="1">'GSDCA 2016 Budget'!$D$460</definedName>
    <definedName name="QB_ROW_687240" localSheetId="1" hidden="1">'GSDCA 2016 Budget'!$E$440</definedName>
    <definedName name="QB_ROW_689240" localSheetId="1" hidden="1">'GSDCA 2016 Budget'!$E$441</definedName>
    <definedName name="QB_ROW_690240" localSheetId="1" hidden="1">'GSDCA 2016 Budget'!$E$442</definedName>
    <definedName name="QB_ROW_691240" localSheetId="1" hidden="1">'GSDCA 2016 Budget'!$E$443</definedName>
    <definedName name="QB_ROW_692240" localSheetId="1" hidden="1">'GSDCA 2016 Budget'!$E$445</definedName>
    <definedName name="QB_ROW_693240" localSheetId="1" hidden="1">'GSDCA 2016 Budget'!$E$444</definedName>
    <definedName name="QB_ROW_696240" localSheetId="1" hidden="1">'GSDCA 2016 Budget'!$E$446</definedName>
    <definedName name="QB_ROW_697040" localSheetId="1" hidden="1">'GSDCA 2016 Budget'!$E$447</definedName>
    <definedName name="QB_ROW_697250" localSheetId="1" hidden="1">'GSDCA 2016 Budget'!$F$451</definedName>
    <definedName name="QB_ROW_697340" localSheetId="1" hidden="1">'GSDCA 2016 Budget'!$E$452</definedName>
    <definedName name="QB_ROW_698040" localSheetId="1" hidden="1">'GSDCA 2016 Budget'!$E$453</definedName>
    <definedName name="QB_ROW_698340" localSheetId="1" hidden="1">'GSDCA 2016 Budget'!$E$455</definedName>
    <definedName name="QB_ROW_700240" localSheetId="1" hidden="1">'GSDCA 2016 Budget'!$E$456</definedName>
    <definedName name="QB_ROW_701240" localSheetId="1" hidden="1">'GSDCA 2016 Budget'!$E$458</definedName>
    <definedName name="QB_ROW_704240" localSheetId="1" hidden="1">'GSDCA 2016 Budget'!$E$459</definedName>
    <definedName name="QB_ROW_708030" localSheetId="1" hidden="1">'GSDCA 2016 Budget'!$D$461</definedName>
    <definedName name="QB_ROW_708330" localSheetId="1" hidden="1">'GSDCA 2016 Budget'!$D$465</definedName>
    <definedName name="QB_ROW_710240" localSheetId="1" hidden="1">'GSDCA 2016 Budget'!$E$462</definedName>
    <definedName name="QB_ROW_711240" localSheetId="1" hidden="1">'GSDCA 2016 Budget'!$E$463</definedName>
    <definedName name="QB_ROW_712240" localSheetId="1" hidden="1">'GSDCA 2016 Budget'!$E$464</definedName>
    <definedName name="QB_ROW_719240" localSheetId="1" hidden="1">'GSDCA 2016 Budget'!$E$16</definedName>
    <definedName name="QB_ROW_720240" localSheetId="1" hidden="1">'GSDCA 2016 Budget'!$E$17</definedName>
    <definedName name="QB_ROW_721240" localSheetId="1" hidden="1">'GSDCA 2016 Budget'!$E$18</definedName>
    <definedName name="QB_ROW_722240" localSheetId="1" hidden="1">'GSDCA 2016 Budget'!$E$19</definedName>
    <definedName name="QB_ROW_723240" localSheetId="1" hidden="1">'GSDCA 2016 Budget'!$E$20</definedName>
    <definedName name="QB_ROW_724240" localSheetId="1" hidden="1">'GSDCA 2016 Budget'!$E$21</definedName>
    <definedName name="QB_ROW_725240" localSheetId="1" hidden="1">'GSDCA 2016 Budget'!$E$22</definedName>
    <definedName name="QB_ROW_726240" localSheetId="1" hidden="1">'GSDCA 2016 Budget'!$E$23</definedName>
    <definedName name="QB_ROW_739240" localSheetId="1" hidden="1">'GSDCA 2016 Budget'!$E$308</definedName>
    <definedName name="QB_ROW_743240" localSheetId="1" hidden="1">'GSDCA 2016 Budget'!$E$406</definedName>
    <definedName name="QB_ROW_744240" localSheetId="1" hidden="1">'GSDCA 2016 Budget'!$E$318</definedName>
    <definedName name="QB_ROW_745240" localSheetId="1" hidden="1">'GSDCA 2016 Budget'!$E$169</definedName>
    <definedName name="QB_ROW_750240" localSheetId="1" hidden="1">'GSDCA 2016 Budget'!$E$282</definedName>
    <definedName name="QB_ROW_752240" localSheetId="1" hidden="1">'GSDCA 2016 Budget'!$E$479</definedName>
    <definedName name="QB_ROW_753240" localSheetId="1" hidden="1">'GSDCA 2016 Budget'!$E$480</definedName>
    <definedName name="QB_ROW_763030" localSheetId="1" hidden="1">'GSDCA 2016 Budget'!$D$78</definedName>
    <definedName name="QB_ROW_763240" localSheetId="1" hidden="1">'GSDCA 2016 Budget'!$E$88</definedName>
    <definedName name="QB_ROW_763330" localSheetId="1" hidden="1">'GSDCA 2016 Budget'!$D$89</definedName>
    <definedName name="QB_ROW_766240" localSheetId="1" hidden="1">'GSDCA 2016 Budget'!$E$81</definedName>
    <definedName name="QB_ROW_769030" localSheetId="1" hidden="1">'GSDCA 2016 Budget'!$D$238</definedName>
    <definedName name="QB_ROW_769330" localSheetId="1" hidden="1">'GSDCA 2016 Budget'!$D$241</definedName>
    <definedName name="QB_ROW_773240" localSheetId="1" hidden="1">'GSDCA 2016 Budget'!$E$319</definedName>
    <definedName name="QB_ROW_775240" localSheetId="1" hidden="1">'GSDCA 2016 Budget'!$E$305</definedName>
    <definedName name="QB_ROW_777240" localSheetId="1" hidden="1">'GSDCA 2016 Budget'!$E$388</definedName>
    <definedName name="QB_ROW_787240" localSheetId="1" hidden="1">'GSDCA 2016 Budget'!$E$86</definedName>
    <definedName name="QB_ROW_792240" localSheetId="1" hidden="1">'GSDCA 2016 Budget'!$E$293</definedName>
    <definedName name="QB_ROW_796030" localSheetId="1" hidden="1">'GSDCA 2016 Budget'!$D$90</definedName>
    <definedName name="QB_ROW_796240" localSheetId="1" hidden="1">'GSDCA 2016 Budget'!$E$93</definedName>
    <definedName name="QB_ROW_796330" localSheetId="1" hidden="1">'GSDCA 2016 Budget'!$D$94</definedName>
    <definedName name="QB_ROW_798240" localSheetId="1" hidden="1">'GSDCA 2016 Budget'!$E$91</definedName>
    <definedName name="QB_ROW_799030" localSheetId="1" hidden="1">'GSDCA 2016 Budget'!$D$242</definedName>
    <definedName name="QB_ROW_799240" localSheetId="1" hidden="1">'GSDCA 2016 Budget'!$E$245</definedName>
    <definedName name="QB_ROW_799330" localSheetId="1" hidden="1">'GSDCA 2016 Budget'!$D$246</definedName>
    <definedName name="QB_ROW_800240" localSheetId="1" hidden="1">'GSDCA 2016 Budget'!$E$243</definedName>
    <definedName name="QB_ROW_804330" localSheetId="1" hidden="1">'GSDCA 2016 Budget'!$D$95</definedName>
    <definedName name="QB_ROW_806240" localSheetId="1" hidden="1">'GSDCA 2016 Budget'!$E$261</definedName>
    <definedName name="QB_ROW_808240" localSheetId="1" hidden="1">'GSDCA 2016 Budget'!$E$244</definedName>
    <definedName name="QB_ROW_817240" localSheetId="1" hidden="1">'GSDCA 2016 Budget'!$E$166</definedName>
    <definedName name="QB_ROW_818240" localSheetId="1" hidden="1">'GSDCA 2016 Budget'!$E$167</definedName>
    <definedName name="QB_ROW_824240" localSheetId="1" hidden="1">'GSDCA 2016 Budget'!$E$172</definedName>
    <definedName name="QB_ROW_829240" localSheetId="1" hidden="1">'GSDCA 2016 Budget'!$E$106</definedName>
    <definedName name="QB_ROW_832240" localSheetId="1" hidden="1">'GSDCA 2016 Budget'!$E$111</definedName>
    <definedName name="QB_ROW_834030" localSheetId="1" hidden="1">'GSDCA 2016 Budget'!$D$48</definedName>
    <definedName name="QB_ROW_834240" localSheetId="1" hidden="1">'GSDCA 2016 Budget'!$E$51</definedName>
    <definedName name="QB_ROW_834330" localSheetId="1" hidden="1">'GSDCA 2016 Budget'!$D$52</definedName>
    <definedName name="QB_ROW_836240" localSheetId="1" hidden="1">'GSDCA 2016 Budget'!$E$49</definedName>
    <definedName name="QB_ROW_838240" localSheetId="1" hidden="1">'GSDCA 2016 Budget'!$E$274</definedName>
    <definedName name="QB_ROW_851030" localSheetId="1" hidden="1">'GSDCA 2016 Budget'!$D$177</definedName>
    <definedName name="QB_ROW_851240" localSheetId="1" hidden="1">'GSDCA 2016 Budget'!$E$179</definedName>
    <definedName name="QB_ROW_851330" localSheetId="1" hidden="1">'GSDCA 2016 Budget'!$D$180</definedName>
    <definedName name="QB_ROW_852240" localSheetId="1" hidden="1">'GSDCA 2016 Budget'!$E$178</definedName>
    <definedName name="QB_ROW_853030" localSheetId="1" hidden="1">'GSDCA 2016 Budget'!$D$474</definedName>
    <definedName name="QB_ROW_853330" localSheetId="1" hidden="1">'GSDCA 2016 Budget'!$D$482</definedName>
    <definedName name="QB_ROW_856250" localSheetId="1" hidden="1">'GSDCA 2016 Budget'!$F$145</definedName>
    <definedName name="QB_ROW_858240" localSheetId="1" hidden="1">'GSDCA 2016 Budget'!$E$168</definedName>
    <definedName name="QB_ROW_860240" localSheetId="1" hidden="1">'GSDCA 2016 Budget'!$E$173</definedName>
    <definedName name="QB_ROW_861240" localSheetId="1" hidden="1">'GSDCA 2016 Budget'!$E$174</definedName>
    <definedName name="QB_ROW_86311" localSheetId="1" hidden="1">'GSDCA 2016 Budget'!$B$190</definedName>
    <definedName name="QB_ROW_864240" localSheetId="1" hidden="1">'GSDCA 2016 Budget'!$E$470</definedName>
    <definedName name="QB_ROW_866240" localSheetId="1" hidden="1">'GSDCA 2016 Budget'!$E$217</definedName>
    <definedName name="QB_ROW_867240" localSheetId="1" hidden="1">'GSDCA 2016 Budget'!$E$219</definedName>
    <definedName name="QB_ROW_869240" localSheetId="1" hidden="1">'GSDCA 2016 Budget'!$E$57</definedName>
    <definedName name="QB_ROW_87021" localSheetId="1" hidden="1">'GSDCA 2016 Budget'!$C$187</definedName>
    <definedName name="QB_ROW_872240" localSheetId="1" hidden="1">'GSDCA 2016 Budget'!$E$24</definedName>
    <definedName name="QB_ROW_87321" localSheetId="1" hidden="1">'GSDCA 2016 Budget'!$C$189</definedName>
    <definedName name="QB_ROW_875240" localSheetId="1" hidden="1">'GSDCA 2016 Budget'!$E$471</definedName>
    <definedName name="QB_ROW_878240" localSheetId="1" hidden="1">'GSDCA 2016 Budget'!$E$14</definedName>
    <definedName name="QB_ROW_883030" localSheetId="1" hidden="1">'GSDCA 2016 Budget'!$D$181</definedName>
    <definedName name="QB_ROW_883240" localSheetId="1" hidden="1">'GSDCA 2016 Budget'!$E$184</definedName>
    <definedName name="QB_ROW_883330" localSheetId="1" hidden="1">'GSDCA 2016 Budget'!$D$185</definedName>
    <definedName name="QB_ROW_884240" localSheetId="1" hidden="1">'GSDCA 2016 Budget'!$E$182</definedName>
    <definedName name="QB_ROW_885240" localSheetId="1" hidden="1">'GSDCA 2016 Budget'!$E$183</definedName>
    <definedName name="QB_ROW_886240" localSheetId="1" hidden="1">'GSDCA 2016 Budget'!$E$148</definedName>
    <definedName name="QB_ROW_890240" localSheetId="1" hidden="1">'GSDCA 2016 Budget'!$E$275</definedName>
    <definedName name="QB_ROW_896240" localSheetId="1" hidden="1">'GSDCA 2016 Budget'!$E$60</definedName>
    <definedName name="QB_ROW_897240" localSheetId="1" hidden="1">'GSDCA 2016 Budget'!$E$59</definedName>
    <definedName name="QB_ROW_899250" localSheetId="1" hidden="1">'GSDCA 2016 Budget'!$F$476</definedName>
    <definedName name="QB_ROW_901230" localSheetId="1" hidden="1">'GSDCA 2016 Budget'!$D$188</definedName>
    <definedName name="QB_ROW_902250" localSheetId="1" hidden="1">'GSDCA 2016 Budget'!$F$448</definedName>
    <definedName name="QB_ROW_906240" localSheetId="1" hidden="1">'GSDCA 2016 Budget'!$E$416</definedName>
    <definedName name="QB_ROW_913240" localSheetId="1" hidden="1">'GSDCA 2016 Budget'!$E$80</definedName>
    <definedName name="QB_ROW_915240" localSheetId="1" hidden="1">'GSDCA 2016 Budget'!$E$84</definedName>
    <definedName name="QB_ROW_919240" localSheetId="1" hidden="1">'GSDCA 2016 Budget'!$E$102</definedName>
    <definedName name="QB_ROW_923240" localSheetId="1" hidden="1">'GSDCA 2016 Budget'!$E$92</definedName>
    <definedName name="QB_ROW_932250" localSheetId="1" hidden="1">'GSDCA 2016 Budget'!$F$449</definedName>
    <definedName name="QB_ROW_933250" localSheetId="1" hidden="1">'GSDCA 2016 Budget'!$F$450</definedName>
    <definedName name="QB_ROW_942240" localSheetId="1" hidden="1">'GSDCA 2016 Budget'!$E$430</definedName>
    <definedName name="QB_ROW_944240" localSheetId="1" hidden="1">'GSDCA 2016 Budget'!$E$25</definedName>
    <definedName name="QB_ROW_945240" localSheetId="1" hidden="1">'GSDCA 2016 Budget'!$E$26</definedName>
    <definedName name="QB_ROW_947240" localSheetId="1" hidden="1">'GSDCA 2016 Budget'!$E$425</definedName>
    <definedName name="QB_ROW_948240" localSheetId="1" hidden="1">'GSDCA 2016 Budget'!$E$258</definedName>
    <definedName name="QB_ROW_949240" localSheetId="1" hidden="1">'GSDCA 2016 Budget'!$E$478</definedName>
    <definedName name="QB_ROW_950230" localSheetId="1" hidden="1">'GSDCA 2016 Budget'!$D$5</definedName>
    <definedName name="QB_ROW_951230" localSheetId="1" hidden="1">'GSDCA 2016 Budget'!$D$4</definedName>
    <definedName name="QB_ROW_956250" localSheetId="1" hidden="1">'GSDCA 2016 Budget'!$F$454</definedName>
    <definedName name="QB_ROW_957240" localSheetId="1" hidden="1">'GSDCA 2016 Budget'!$E$253</definedName>
    <definedName name="QB_ROW_958240" localSheetId="1" hidden="1">'GSDCA 2016 Budget'!$E$193</definedName>
    <definedName name="QB_ROW_959240" localSheetId="1" hidden="1">'GSDCA 2016 Budget'!$E$50</definedName>
    <definedName name="QB_ROW_966240" localSheetId="1" hidden="1">'GSDCA 2016 Budget'!$E$378</definedName>
    <definedName name="QB_ROW_968040" localSheetId="1" hidden="1">'GSDCA 2016 Budget'!$E$380</definedName>
    <definedName name="QB_ROW_968250" localSheetId="1" hidden="1">'GSDCA 2016 Budget'!$F$384</definedName>
    <definedName name="QB_ROW_968340" localSheetId="1" hidden="1">'GSDCA 2016 Budget'!$E$385</definedName>
    <definedName name="QB_ROW_969240" localSheetId="1" hidden="1">'GSDCA 2016 Budget'!$E$386</definedName>
    <definedName name="QB_ROW_970240" localSheetId="1" hidden="1">'GSDCA 2016 Budget'!$E$254</definedName>
    <definedName name="QB_ROW_971240" localSheetId="1" hidden="1">'GSDCA 2016 Budget'!$E$79</definedName>
    <definedName name="QB_ROW_972240" localSheetId="1" hidden="1">'GSDCA 2016 Budget'!$E$82</definedName>
    <definedName name="QB_ROW_973240" localSheetId="1" hidden="1">'GSDCA 2016 Budget'!$E$98</definedName>
    <definedName name="QB_ROW_974040" localSheetId="1" hidden="1">'GSDCA 2016 Budget'!$E$392</definedName>
    <definedName name="QB_ROW_974340" localSheetId="1" hidden="1">'GSDCA 2016 Budget'!$E$395</definedName>
    <definedName name="QB_ROW_975250" localSheetId="1" hidden="1">'GSDCA 2016 Budget'!$F$393</definedName>
    <definedName name="QB_ROW_976250" localSheetId="1" hidden="1">'GSDCA 2016 Budget'!$F$394</definedName>
    <definedName name="QB_ROW_977250" localSheetId="1" hidden="1">'GSDCA 2016 Budget'!$F$381</definedName>
    <definedName name="QB_ROW_978250" localSheetId="1" hidden="1">'GSDCA 2016 Budget'!$F$382</definedName>
    <definedName name="QB_ROW_979250" localSheetId="1" hidden="1">'GSDCA 2016 Budget'!$F$383</definedName>
    <definedName name="QB_ROW_980240" localSheetId="1" hidden="1">'GSDCA 2016 Budget'!$E$396</definedName>
    <definedName name="QB_ROW_981250" localSheetId="1" hidden="1">'GSDCA 2016 Budget'!$F$144</definedName>
    <definedName name="QB_ROW_982240" localSheetId="1" hidden="1">'GSDCA 2016 Budget'!$E$83</definedName>
    <definedName name="QB_ROW_983240" localSheetId="1" hidden="1">'GSDCA 2016 Budget'!$E$85</definedName>
    <definedName name="QB_ROW_985240" localSheetId="1" hidden="1">'GSDCA 2016 Budget'!$E$280</definedName>
    <definedName name="QB_ROW_986240" localSheetId="1" hidden="1">'GSDCA 2016 Budget'!$E$281</definedName>
    <definedName name="QB_ROW_987240" localSheetId="1" hidden="1">'GSDCA 2016 Budget'!$E$283</definedName>
    <definedName name="QB_ROW_988240" localSheetId="1" hidden="1">'GSDCA 2016 Budget'!$E$457</definedName>
    <definedName name="QB_ROW_989030" localSheetId="1" hidden="1">'GSDCA 2016 Budget'!$D$222</definedName>
    <definedName name="QB_ROW_989330" localSheetId="1" hidden="1">'GSDCA 2016 Budget'!$D$230</definedName>
    <definedName name="QB_ROW_990240" localSheetId="1" hidden="1">'GSDCA 2016 Budget'!$E$224</definedName>
    <definedName name="QB_ROW_991240" localSheetId="1" hidden="1">'GSDCA 2016 Budget'!$E$225</definedName>
    <definedName name="QB_ROW_992240" localSheetId="1" hidden="1">'GSDCA 2016 Budget'!$E$226</definedName>
    <definedName name="QB_ROW_993240" localSheetId="1" hidden="1">'GSDCA 2016 Budget'!$E$227</definedName>
    <definedName name="QB_ROW_994240" localSheetId="1" hidden="1">'GSDCA 2016 Budget'!$E$229</definedName>
    <definedName name="QB_ROW_995240" localSheetId="1" hidden="1">'GSDCA 2016 Budget'!$E$236</definedName>
    <definedName name="QB_ROW_996240" localSheetId="1" hidden="1">'GSDCA 2016 Budget'!$E$228</definedName>
    <definedName name="QB_ROW_997240" localSheetId="1" hidden="1">'GSDCA 2016 Budget'!$E$69</definedName>
    <definedName name="QB_ROW_998240" localSheetId="1" hidden="1">'GSDCA 2016 Budget'!$E$73</definedName>
    <definedName name="QB_ROW_999240" localSheetId="1" hidden="1">'GSDCA 2016 Budget'!$E$234</definedName>
    <definedName name="QBCANSUPPORTUPDATE" localSheetId="1">TRUE</definedName>
    <definedName name="QBCOMPANYFILENAME" localSheetId="1">"C:\Users\Public\Documents\Intuit\QuickBooks\2016 GSDCA\GSDCA_1.QBW"</definedName>
    <definedName name="QBENDDATE" localSheetId="1">20151231</definedName>
    <definedName name="QBHEADERSONSCREEN" localSheetId="1">FALSE</definedName>
    <definedName name="QBMETADATASIZE" localSheetId="1">5809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"08163be52c93479ba0b1c5ec8b5ef7b9"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TRUE</definedName>
    <definedName name="QBREPORTCOMPARECOL_PYDIFF" localSheetId="1">TRUE</definedName>
    <definedName name="QBREPORTCOMPARECOL_PYPCT" localSheetId="1">TRUE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1</definedName>
    <definedName name="QBROWHEADERS" localSheetId="1">6</definedName>
    <definedName name="QBSTARTDATE" localSheetId="1">20150101</definedName>
  </definedNames>
  <calcPr calcId="125725"/>
</workbook>
</file>

<file path=xl/calcChain.xml><?xml version="1.0" encoding="utf-8"?>
<calcChain xmlns="http://schemas.openxmlformats.org/spreadsheetml/2006/main">
  <c r="H63" i="3"/>
  <c r="I63"/>
  <c r="H61"/>
  <c r="I61"/>
  <c r="H60"/>
  <c r="H90" i="6"/>
  <c r="I90"/>
  <c r="H88"/>
  <c r="I88"/>
  <c r="H31" i="4" l="1"/>
  <c r="I31"/>
  <c r="G31"/>
  <c r="G59" i="3"/>
  <c r="G89" i="6"/>
  <c r="G26"/>
  <c r="G88" s="1"/>
  <c r="I82"/>
  <c r="H82"/>
  <c r="I72"/>
  <c r="H72"/>
  <c r="I63"/>
  <c r="H63"/>
  <c r="I57"/>
  <c r="H57"/>
  <c r="I51"/>
  <c r="H51"/>
  <c r="I46"/>
  <c r="H46"/>
  <c r="I42"/>
  <c r="H42"/>
  <c r="I35"/>
  <c r="H35"/>
  <c r="I24"/>
  <c r="H24"/>
  <c r="I12"/>
  <c r="H12"/>
  <c r="I6"/>
  <c r="H6"/>
  <c r="G130" i="5"/>
  <c r="G131" s="1"/>
  <c r="G52"/>
  <c r="I128"/>
  <c r="H128"/>
  <c r="I122"/>
  <c r="H122"/>
  <c r="I115"/>
  <c r="H115"/>
  <c r="I103"/>
  <c r="H103"/>
  <c r="I90"/>
  <c r="H90"/>
  <c r="I57"/>
  <c r="H57"/>
  <c r="I51"/>
  <c r="H51"/>
  <c r="I46"/>
  <c r="H46"/>
  <c r="I42"/>
  <c r="H42"/>
  <c r="I37"/>
  <c r="H37"/>
  <c r="I31"/>
  <c r="H31"/>
  <c r="I6"/>
  <c r="H6"/>
  <c r="I29" i="4"/>
  <c r="H29"/>
  <c r="I15"/>
  <c r="H15"/>
  <c r="G60" i="3"/>
  <c r="G56"/>
  <c r="I56"/>
  <c r="H56"/>
  <c r="I37"/>
  <c r="H37"/>
  <c r="I31"/>
  <c r="H31"/>
  <c r="I18"/>
  <c r="H18"/>
  <c r="G483" i="1"/>
  <c r="G190"/>
  <c r="H87" i="6" l="1"/>
  <c r="G90"/>
  <c r="G92" s="1"/>
  <c r="G61" i="3"/>
  <c r="G63" s="1"/>
  <c r="I87" i="6"/>
  <c r="G484" i="1"/>
  <c r="H66" l="1"/>
  <c r="H28"/>
  <c r="I477" l="1"/>
  <c r="I482" s="1"/>
  <c r="H477"/>
  <c r="H482" s="1"/>
  <c r="I473"/>
  <c r="H473"/>
  <c r="I465"/>
  <c r="H465"/>
  <c r="I455"/>
  <c r="H455"/>
  <c r="I452"/>
  <c r="H452"/>
  <c r="H460" s="1"/>
  <c r="I438"/>
  <c r="H438"/>
  <c r="I432"/>
  <c r="H432"/>
  <c r="I426"/>
  <c r="H426"/>
  <c r="I422"/>
  <c r="H422"/>
  <c r="I418"/>
  <c r="H418"/>
  <c r="I408"/>
  <c r="H408"/>
  <c r="I404"/>
  <c r="H404"/>
  <c r="I395"/>
  <c r="H395"/>
  <c r="I385"/>
  <c r="H385"/>
  <c r="I376"/>
  <c r="H376"/>
  <c r="I370"/>
  <c r="H370"/>
  <c r="I364"/>
  <c r="H364"/>
  <c r="I359"/>
  <c r="H359"/>
  <c r="I352"/>
  <c r="H352"/>
  <c r="I348"/>
  <c r="H348"/>
  <c r="I342"/>
  <c r="H342"/>
  <c r="I332"/>
  <c r="H332"/>
  <c r="I327"/>
  <c r="H327"/>
  <c r="I322"/>
  <c r="H322"/>
  <c r="I316"/>
  <c r="H316"/>
  <c r="I309"/>
  <c r="H309"/>
  <c r="I297"/>
  <c r="H297"/>
  <c r="I284"/>
  <c r="H284"/>
  <c r="I251"/>
  <c r="H251"/>
  <c r="I246"/>
  <c r="H246"/>
  <c r="I241"/>
  <c r="H241"/>
  <c r="I237"/>
  <c r="H237"/>
  <c r="I230"/>
  <c r="H230"/>
  <c r="I221"/>
  <c r="H221"/>
  <c r="I208"/>
  <c r="H208"/>
  <c r="I189"/>
  <c r="H189"/>
  <c r="I185"/>
  <c r="H185"/>
  <c r="I180"/>
  <c r="H180"/>
  <c r="I176"/>
  <c r="H176"/>
  <c r="I164"/>
  <c r="H164"/>
  <c r="I160"/>
  <c r="H160"/>
  <c r="I156"/>
  <c r="H156"/>
  <c r="I147"/>
  <c r="I150" s="1"/>
  <c r="H147"/>
  <c r="I140"/>
  <c r="H140"/>
  <c r="I135"/>
  <c r="H135"/>
  <c r="I131"/>
  <c r="H131"/>
  <c r="I126"/>
  <c r="H126"/>
  <c r="I120"/>
  <c r="H120"/>
  <c r="I94"/>
  <c r="H94"/>
  <c r="I89"/>
  <c r="H89"/>
  <c r="I77"/>
  <c r="H77"/>
  <c r="I71"/>
  <c r="H71"/>
  <c r="I66"/>
  <c r="I52"/>
  <c r="H52"/>
  <c r="I47"/>
  <c r="H47"/>
  <c r="I41"/>
  <c r="H41"/>
  <c r="I28"/>
  <c r="I10"/>
  <c r="H10"/>
  <c r="I400" l="1"/>
  <c r="I483" s="1"/>
  <c r="I460"/>
  <c r="H400"/>
  <c r="H150"/>
  <c r="I186"/>
  <c r="I190" s="1"/>
  <c r="H483" l="1"/>
  <c r="I484"/>
  <c r="H186"/>
  <c r="H190" s="1"/>
  <c r="H484" l="1"/>
</calcChain>
</file>

<file path=xl/sharedStrings.xml><?xml version="1.0" encoding="utf-8"?>
<sst xmlns="http://schemas.openxmlformats.org/spreadsheetml/2006/main" count="822" uniqueCount="514">
  <si>
    <t>Jan - Dec 15</t>
  </si>
  <si>
    <t>Jan - Dec 14</t>
  </si>
  <si>
    <t>Income</t>
  </si>
  <si>
    <t>3500001 · Purina Parent Club Partnership</t>
  </si>
  <si>
    <t>3500002 · Purina Donations - Alliance</t>
  </si>
  <si>
    <t>3500003 · Purina - National Show</t>
  </si>
  <si>
    <t>4000000 · FUTURITY</t>
  </si>
  <si>
    <t>4000044 · Fut PY-Litter Nominations</t>
  </si>
  <si>
    <t>4000000 · FUTURITY - Other</t>
  </si>
  <si>
    <t>Total 4000000 · FUTURITY</t>
  </si>
  <si>
    <t>4010000 · FUTURITY-CURRENT YEAR</t>
  </si>
  <si>
    <t>4010003 · Fut-Advertising,Catalog-Members</t>
  </si>
  <si>
    <t>4010028 · Futurities Entries</t>
  </si>
  <si>
    <t>4010029 · Fut-Entries - GL</t>
  </si>
  <si>
    <t>4010030 · Fut-Entries - NE</t>
  </si>
  <si>
    <t>4010031 · Fut-Entries - MA</t>
  </si>
  <si>
    <t>4010032 · Fut-Entries - SE</t>
  </si>
  <si>
    <t>4010033 · Fut-Entries - MW</t>
  </si>
  <si>
    <t>4010034 · Fut-Entries - SW</t>
  </si>
  <si>
    <t>4010035 · Fut-Entries - SP</t>
  </si>
  <si>
    <t>4010036 · Fut-Entries - MP</t>
  </si>
  <si>
    <t>4010037 · Fut-Entries - NW</t>
  </si>
  <si>
    <t>4010040 · Futurities Catalog Pre-Sales</t>
  </si>
  <si>
    <t>4010050 · Fut-Maturity-SE</t>
  </si>
  <si>
    <t>4010051 · Fut-Maturity-MA</t>
  </si>
  <si>
    <t>4010000 · FUTURITY-CURRENT YEAR - Other</t>
  </si>
  <si>
    <t>Total 4010000 · FUTURITY-CURRENT YEAR</t>
  </si>
  <si>
    <t>4020000 · LITTER NOMINATIONS REGION</t>
  </si>
  <si>
    <t>4010045 · Fut-Litter Nomination Late Fee</t>
  </si>
  <si>
    <t>4020046 · Litter Nominations Reg#1 NE</t>
  </si>
  <si>
    <t>4020047 · Litter Nominations Reg#2 MA</t>
  </si>
  <si>
    <t>4020048 · Litter Nominations Reg#3 SE</t>
  </si>
  <si>
    <t>4020049 · Litter Nominations Reg#4 GL</t>
  </si>
  <si>
    <t>4020050 · Litter Nominations Reg#5 MW</t>
  </si>
  <si>
    <t>4020051 · Litter Nominations Reg#6 SW</t>
  </si>
  <si>
    <t>4020053 · Litter Nominations Reg#8 MP</t>
  </si>
  <si>
    <t>4020054 · Litter Nominations Reg#9 NW</t>
  </si>
  <si>
    <t>4020000 · LITTER NOMINATIONS REGION - Other</t>
  </si>
  <si>
    <t>Total 4020000 · LITTER NOMINATIONS REGION</t>
  </si>
  <si>
    <t>4030000 · FUTURITY-TROPHY CONTRIBUTIONS</t>
  </si>
  <si>
    <t>4030096 · Trophy Contrib-Reg#3 SE</t>
  </si>
  <si>
    <t>4030101 · Trophy Contrib-Reg#8 MP</t>
  </si>
  <si>
    <t>4030102 · Trophy Contrib-Reg#9 NW</t>
  </si>
  <si>
    <t>4030000 · FUTURITY-TROPHY CONTRIBUTIONS - Other</t>
  </si>
  <si>
    <t>Total 4030000 · FUTURITY-TROPHY CONTRIBUTIONS</t>
  </si>
  <si>
    <t>4040000 · WEB PAGE</t>
  </si>
  <si>
    <t>4040006 · Web-Advertising-member</t>
  </si>
  <si>
    <t>404077 · Web Regional Club Services</t>
  </si>
  <si>
    <t>4040000 · WEB PAGE - Other</t>
  </si>
  <si>
    <t>Total 4040000 · WEB PAGE</t>
  </si>
  <si>
    <t>4100000 · REVIEW</t>
  </si>
  <si>
    <t>4100005 · Rev-Advertising,Committee</t>
  </si>
  <si>
    <t>4100006 · Rev-Advertising,Member</t>
  </si>
  <si>
    <t>4100007 · Rev-Advertising,Non-member</t>
  </si>
  <si>
    <t>4100040 · Rev Prompt Payment Disc Earned</t>
  </si>
  <si>
    <t>4100062 · Rev-Postage,1st Class &amp; Foreign</t>
  </si>
  <si>
    <t>4100063 · Review Foreign Postage Earned</t>
  </si>
  <si>
    <t>4100064 · Poly Bags Review Earned</t>
  </si>
  <si>
    <t>4100078 · Rev-Regional Clubs Allocation</t>
  </si>
  <si>
    <t>4100085 · Rev-Single Copy Sales-member</t>
  </si>
  <si>
    <t>4100090 · Rev-Subs, Renewal Member</t>
  </si>
  <si>
    <t>4100091 · Rev-Subscriptions,New Member</t>
  </si>
  <si>
    <t>Total 4100000 · REVIEW</t>
  </si>
  <si>
    <t>4130000 · National IPO/FH Show</t>
  </si>
  <si>
    <t>4130004 · Show Entries</t>
  </si>
  <si>
    <t>4130005 · Nat'l IPO/FH - Donations</t>
  </si>
  <si>
    <t>4130000 · National IPO/FH Show - Other</t>
  </si>
  <si>
    <t>Total 4130000 · National IPO/FH Show</t>
  </si>
  <si>
    <t>4140000 · Universal Sieger Show</t>
  </si>
  <si>
    <t>4140004 · Show Entries</t>
  </si>
  <si>
    <t>4140005 · Donations</t>
  </si>
  <si>
    <t>4140065 · Other</t>
  </si>
  <si>
    <t>4140000 · Universal Sieger Show - Other</t>
  </si>
  <si>
    <t>Total 4140000 · Universal Sieger Show</t>
  </si>
  <si>
    <t>4150000 · WUSV Sieger Show</t>
  </si>
  <si>
    <t>4150004 · Show entries</t>
  </si>
  <si>
    <t>4150005 · Donations</t>
  </si>
  <si>
    <t>4150007 · 2013-Advertising-non member</t>
  </si>
  <si>
    <t>4150021 · WUSV Score Books</t>
  </si>
  <si>
    <t>4150022 · SV/WUSV Certification</t>
  </si>
  <si>
    <t>4150036 · SV/WUSV Entries</t>
  </si>
  <si>
    <t>4150037 · SV Breed Surveys Per Entry</t>
  </si>
  <si>
    <t>4150063 · Product Sales</t>
  </si>
  <si>
    <t>4150065 · Sieger Show - Other</t>
  </si>
  <si>
    <t>4150000 · WUSV Sieger Show - Other</t>
  </si>
  <si>
    <t>Total 4150000 · WUSV Sieger Show</t>
  </si>
  <si>
    <t>4160000 · NATIONAL PRESHOW INCOME</t>
  </si>
  <si>
    <t>4160031 · Nat'l Preshow-Entries,Conf/Obed</t>
  </si>
  <si>
    <t>4160034 · Specialty Show at Pre-Nationals</t>
  </si>
  <si>
    <t>4160000 · NATIONAL PRESHOW INCOME - Other</t>
  </si>
  <si>
    <t>Total 4160000 · NATIONAL PRESHOW INCOME</t>
  </si>
  <si>
    <t>4170000 · GSDCA &amp; USCA Combined Trial</t>
  </si>
  <si>
    <t>4200000 · NATIONAL</t>
  </si>
  <si>
    <t>4200004 · Nat-Advert,Catalog-non member</t>
  </si>
  <si>
    <t>4200010 · Nat-Parade of Greats</t>
  </si>
  <si>
    <t>4200012 · Nat-Booth Rental</t>
  </si>
  <si>
    <t>4200014 · Nat-Catalog Sales</t>
  </si>
  <si>
    <t>4200020 · Nat-Dinner Reservations-Victory</t>
  </si>
  <si>
    <t>4200023 · Nationals Trophies</t>
  </si>
  <si>
    <t>4200025 · Nat-Donations,Trophy-Conf</t>
  </si>
  <si>
    <t>4200026 · Nat-Donations,Trophy-Obedience</t>
  </si>
  <si>
    <t>4200027 · Nat-Donation,Trophy-Rally</t>
  </si>
  <si>
    <t>4200028 · Nat-Donations-Other</t>
  </si>
  <si>
    <t>4200031 · Nat-Entries-Conf/Obed</t>
  </si>
  <si>
    <t>4200038 · Nat-Gold Page</t>
  </si>
  <si>
    <t>4200042 · Nat-Judges Seminar</t>
  </si>
  <si>
    <t>4200057 · Nat-Miscellaneous</t>
  </si>
  <si>
    <t>4200058 · Nat-National Sales-DVD</t>
  </si>
  <si>
    <t>4200061 · Nat-Parking,RV</t>
  </si>
  <si>
    <t>4200065 · Nat-Raffle - 50/50 net</t>
  </si>
  <si>
    <t>4200083 · Nat-Seating,Reserved</t>
  </si>
  <si>
    <t>4200088 · Nat-Stalls/Grooming Space</t>
  </si>
  <si>
    <t>4200092 · Nat'l - barnhunt</t>
  </si>
  <si>
    <t>4200093 · Nat'l - Luring</t>
  </si>
  <si>
    <t>4200095 · National - Other</t>
  </si>
  <si>
    <t>4200000 · NATIONAL - Other</t>
  </si>
  <si>
    <t>Total 4200000 · NATIONAL</t>
  </si>
  <si>
    <t>4210000 · HERDING-NATIONAL</t>
  </si>
  <si>
    <t>4210024 · Herding-Donations</t>
  </si>
  <si>
    <t>4210029 · Herding-Entries</t>
  </si>
  <si>
    <t>4210030 · Herding-Entries-C Course</t>
  </si>
  <si>
    <t>4210032 · Herding-Entries-Instinct Tests</t>
  </si>
  <si>
    <t>Total 4210000 · HERDING-NATIONAL</t>
  </si>
  <si>
    <t>4220000 · AGILITY - NATIONAL</t>
  </si>
  <si>
    <t>4220024 · Agility-Donations</t>
  </si>
  <si>
    <t>4220029 · Agility-Entries</t>
  </si>
  <si>
    <t>4220000 · AGILITY - NATIONAL - Other</t>
  </si>
  <si>
    <t>Total 4220000 · AGILITY - NATIONAL</t>
  </si>
  <si>
    <t>4230000 · TRACKING-NATIONAL</t>
  </si>
  <si>
    <t>4230024 · Tracking-Donations</t>
  </si>
  <si>
    <t>4230029 · Tracking-Entries</t>
  </si>
  <si>
    <t>Total 4230000 · TRACKING-NATIONAL</t>
  </si>
  <si>
    <t>4240000 · TEMPERAMENT TESTING</t>
  </si>
  <si>
    <t>4240103 · TT-Entries-Regional Club</t>
  </si>
  <si>
    <t>4240104 · TT-Entries-National</t>
  </si>
  <si>
    <t>4240000 · TEMPERAMENT TESTING - Other</t>
  </si>
  <si>
    <t>Total 4240000 · TEMPERAMENT TESTING</t>
  </si>
  <si>
    <t>4300000 · RED/BLUE BOOK STORES</t>
  </si>
  <si>
    <t>4300062 · Red Book-Postage receipts</t>
  </si>
  <si>
    <t>4300067 · Red Book-Sales</t>
  </si>
  <si>
    <t>4300068 · Red Book Electronic</t>
  </si>
  <si>
    <t>4302011 · Red Book 2011</t>
  </si>
  <si>
    <t>4300067 · Red Book-Sales - Other</t>
  </si>
  <si>
    <t>Total 4300067 · Red Book-Sales</t>
  </si>
  <si>
    <t>4302012 · Red Book 2012</t>
  </si>
  <si>
    <t>4300000 · RED/BLUE BOOK STORES - Other</t>
  </si>
  <si>
    <t>Total 4300000 · RED/BLUE BOOK STORES</t>
  </si>
  <si>
    <t>4400000 · MEMBERSHIP COMMITTEE</t>
  </si>
  <si>
    <t>4400002 · Membership-Address Book Sales</t>
  </si>
  <si>
    <t>4400059 · Membership-New Applicant Dues</t>
  </si>
  <si>
    <t>4400077 · Membership-Regional Club Dues</t>
  </si>
  <si>
    <t>4400079 · Membership-Renewal Dues</t>
  </si>
  <si>
    <t>Total 4400000 · MEMBERSHIP COMMITTEE</t>
  </si>
  <si>
    <t>4500000 · CENTRAL OFFICE</t>
  </si>
  <si>
    <t>4500015 · Central Office Sales</t>
  </si>
  <si>
    <t>4500000 · CENTRAL OFFICE - Other</t>
  </si>
  <si>
    <t>Total 4500000 · CENTRAL OFFICE</t>
  </si>
  <si>
    <t>4600000 · AWARDS</t>
  </si>
  <si>
    <t>4600093 · Title Pins(Awards)-duplicate</t>
  </si>
  <si>
    <t>4600000 · AWARDS - Other</t>
  </si>
  <si>
    <t>Total 4600000 · AWARDS</t>
  </si>
  <si>
    <t>4700000 · OTHER INCOME</t>
  </si>
  <si>
    <t>4700024 · Elect Calander-AGSRA</t>
  </si>
  <si>
    <t>4700025 · Electric Calander-AGSDCF</t>
  </si>
  <si>
    <t>4700026 · Rescue Calendar Printed</t>
  </si>
  <si>
    <t>4700039 · Interest Income</t>
  </si>
  <si>
    <t>4700060 · Other Income</t>
  </si>
  <si>
    <t>4700063 · GSDCA Store Sales</t>
  </si>
  <si>
    <t>4700064 · Donations</t>
  </si>
  <si>
    <t>4700081 · Wine-Benefit Commissions</t>
  </si>
  <si>
    <t>4700091 · Capital One Credit Card Sales C</t>
  </si>
  <si>
    <t>4700000 · OTHER INCOME - Other</t>
  </si>
  <si>
    <t>Total 4700000 · OTHER INCOME</t>
  </si>
  <si>
    <t>4700070 · Credit Card Fees Earned</t>
  </si>
  <si>
    <t>4700071 · Credit Card Fees Earned</t>
  </si>
  <si>
    <t>4700070 · Credit Card Fees Earned - Other</t>
  </si>
  <si>
    <t>Total 4700070 · Credit Card Fees Earned</t>
  </si>
  <si>
    <t>4800000 · Marketing Programs</t>
  </si>
  <si>
    <t>4800100 · Credit Card GSDCA</t>
  </si>
  <si>
    <t>4800200 · Event Wine Benifit</t>
  </si>
  <si>
    <t>4800000 · Marketing Programs - Other</t>
  </si>
  <si>
    <t>Total 4800000 · Marketing Programs</t>
  </si>
  <si>
    <t>Total Income</t>
  </si>
  <si>
    <t>Cost of Goods Sold</t>
  </si>
  <si>
    <t>50000 · Cost of Goods Sold</t>
  </si>
  <si>
    <t>Total COGS</t>
  </si>
  <si>
    <t>Gross Profit</t>
  </si>
  <si>
    <t>Expense</t>
  </si>
  <si>
    <t>5000000 · FUTURITY EXPENSES</t>
  </si>
  <si>
    <t>5000001 · Fut - Advertising, Internal</t>
  </si>
  <si>
    <t>5000012 · Futurity - Secretary Fee</t>
  </si>
  <si>
    <t>5000013 · Fut-Entry Processing</t>
  </si>
  <si>
    <t>5000015 · Fut-Catalog, Print &amp; Post</t>
  </si>
  <si>
    <t>5000042 · Fut-Judges Expenses &amp; Fees</t>
  </si>
  <si>
    <t>5000062 · Fut-Postage</t>
  </si>
  <si>
    <t>5000066 · Fut-Printing</t>
  </si>
  <si>
    <t>5000074 · Fut-Region Club Profit</t>
  </si>
  <si>
    <t>5000085 · Fut.-Trophies Nat'l</t>
  </si>
  <si>
    <t>500009 · Futurity - Judges</t>
  </si>
  <si>
    <t>5000095 · Fut-Secretary Fees</t>
  </si>
  <si>
    <t>5000097 · Fut-Supplies,Office</t>
  </si>
  <si>
    <t>5000105 · Fut-Trophies Regional</t>
  </si>
  <si>
    <t>Total 5000000 · FUTURITY EXPENSES</t>
  </si>
  <si>
    <t>5100000 · REVIEW EXPENSE</t>
  </si>
  <si>
    <t>5100018 · Rev-Change Order</t>
  </si>
  <si>
    <t>5100023 · Rev-Custom Work &amp; Design</t>
  </si>
  <si>
    <t>5100030 · Rev-Editor-Contractor</t>
  </si>
  <si>
    <t>5100055 · Rev-Miscellaneous</t>
  </si>
  <si>
    <t>5100062 · Rev-Postage</t>
  </si>
  <si>
    <t>5100063 · Rev-Postage 1st Class Mailing</t>
  </si>
  <si>
    <t>5100064 · Rev - Mail Preparation</t>
  </si>
  <si>
    <t>5100065 · Review Foreign Postage</t>
  </si>
  <si>
    <t>5100066 · Rev-Printing</t>
  </si>
  <si>
    <t>5100067 · Review Shipping &amp; Handling</t>
  </si>
  <si>
    <t>5100101 · Rev-Transportation</t>
  </si>
  <si>
    <t>Total 5100000 · REVIEW EXPENSE</t>
  </si>
  <si>
    <t>5130000 · National IPO/FH Show Exp</t>
  </si>
  <si>
    <t>5130006 · Catalog</t>
  </si>
  <si>
    <t>5130008 · Helpers</t>
  </si>
  <si>
    <t>5130009 · Judges</t>
  </si>
  <si>
    <t>5130010 · Tracklayers &amp; Coordinator</t>
  </si>
  <si>
    <t>5130011 · Lodging &amp; Travel</t>
  </si>
  <si>
    <t>5130012 · Trophies, etc.</t>
  </si>
  <si>
    <t>5130013 · Misc</t>
  </si>
  <si>
    <t>Total 5130000 · National IPO/FH Show Exp</t>
  </si>
  <si>
    <t>5140000 · Universal Sieger Show Exp</t>
  </si>
  <si>
    <t>5140006 · Catalog</t>
  </si>
  <si>
    <t>5140009 · Judges</t>
  </si>
  <si>
    <t>5140010 · Lodging &amp; Travel</t>
  </si>
  <si>
    <t>5140011 · Trophies, etc.</t>
  </si>
  <si>
    <t>5140012 · Misc.</t>
  </si>
  <si>
    <t>Total 5140000 · Universal Sieger Show Exp</t>
  </si>
  <si>
    <t>5150000 · WUSV Sieger Show Exp</t>
  </si>
  <si>
    <t>5150007 · Field Equip</t>
  </si>
  <si>
    <t>5150011 · Trophies, etc.</t>
  </si>
  <si>
    <t>Total 5150000 · WUSV Sieger Show Exp</t>
  </si>
  <si>
    <t>5160000 · NATIONAL PRESHOW EXPENSE</t>
  </si>
  <si>
    <t>5160043 · Nat'l Preshow-Judges fees,Conf</t>
  </si>
  <si>
    <t>5160079 · Nat'l Preshow-Ribbons &amp; Badges</t>
  </si>
  <si>
    <t>5160000 · NATIONAL PRESHOW EXPENSE - Other</t>
  </si>
  <si>
    <t>Total 5160000 · NATIONAL PRESHOW EXPENSE</t>
  </si>
  <si>
    <t>5170000 · GSDCA &amp; USCA Compined Trial Exp</t>
  </si>
  <si>
    <t>5170008 · Helpers</t>
  </si>
  <si>
    <t>5170011 · Lodging &amp; Travel</t>
  </si>
  <si>
    <t>5170013 · Misc</t>
  </si>
  <si>
    <t>Total 5170000 · GSDCA &amp; USCA Compined Trial Exp</t>
  </si>
  <si>
    <t>5200000 · NATIONAL SHOW</t>
  </si>
  <si>
    <t>5200001 · Nat'l Ads - Internal</t>
  </si>
  <si>
    <t>5200005 · Nat'l-Security</t>
  </si>
  <si>
    <t>5200006 · Nat'l-AKC Recording Fees, Conf</t>
  </si>
  <si>
    <t>5200024 · Nat'l-Decoration</t>
  </si>
  <si>
    <t>5200027 · Nat'l-Dinner,Victory</t>
  </si>
  <si>
    <t>5200031 · Nationals Equipment Depreciatio</t>
  </si>
  <si>
    <t>5200033 · Nat'l-Equip Rental</t>
  </si>
  <si>
    <t>5200035 · Nat'l-Hospitality</t>
  </si>
  <si>
    <t>5200038 · Nat'l Gold Page</t>
  </si>
  <si>
    <t>5200043 · Nat'l Con Judge fees &amp; lodging</t>
  </si>
  <si>
    <t>5200044 · Nat'l-Judges,Fees &amp; Exp/Obed</t>
  </si>
  <si>
    <t>5200045 · Nat'l-Judges,Fees &amp; Exp/Rally</t>
  </si>
  <si>
    <t>5200050 · Nat'l-Lodging</t>
  </si>
  <si>
    <t>5200055 · Nat'l-Miscellaneous</t>
  </si>
  <si>
    <t>5200062 · Nat'l-Postage</t>
  </si>
  <si>
    <t>5200066 · Nat'l-Printing</t>
  </si>
  <si>
    <t>5200076 · Nat'l Facility Rent</t>
  </si>
  <si>
    <t>5200081 · Nat'l-RV Facilities</t>
  </si>
  <si>
    <t>5200093 · Nat'l-Supent fee-Conf</t>
  </si>
  <si>
    <t>5200096 · Nat'l-Supplies,General</t>
  </si>
  <si>
    <t>5200097 · Nat'l-Supplies,Office</t>
  </si>
  <si>
    <t>5200102 · Nat'l-Travel</t>
  </si>
  <si>
    <t>5200105 · AKC Show Fees</t>
  </si>
  <si>
    <t>5200107 · Nat'l-Trophies&amp;Ribbons/Conforma</t>
  </si>
  <si>
    <t>5200108 · Nat'l-Trophies&amp;RibbonsObedience</t>
  </si>
  <si>
    <t>5200109 · Nat'l-Trophies/Overall Veterans</t>
  </si>
  <si>
    <t>5200111 · Nat'l-Trophies&amp;Ribbons/Rally</t>
  </si>
  <si>
    <t>5200112 · Ntls Parade of Greats Ribbons</t>
  </si>
  <si>
    <t>5200113 · Ntls Futurity Ribbons</t>
  </si>
  <si>
    <t>5200119 · Nat'l - Video</t>
  </si>
  <si>
    <t>5200130 · Ntls 50/50 Raffle Payout</t>
  </si>
  <si>
    <t>Total 5200000 · NATIONAL SHOW</t>
  </si>
  <si>
    <t>5210000 · HERDING</t>
  </si>
  <si>
    <t>5210005 · Herding-AKC Recording Fees</t>
  </si>
  <si>
    <t>5210035 · Herding-Hospitality</t>
  </si>
  <si>
    <t>5210042 · Nat'l Herd judge fees &amp; lodging</t>
  </si>
  <si>
    <t>5210077 · Herding-Rent/Facilities</t>
  </si>
  <si>
    <t>5210079 · Herding-Ribbons &amp; Badges</t>
  </si>
  <si>
    <t>5210085 · Herding-Sheep/Duck rental</t>
  </si>
  <si>
    <t>5210087 · Herding-Show Secretary</t>
  </si>
  <si>
    <t>5210095 · Herding-Supent fees</t>
  </si>
  <si>
    <t>5210097 · Herding-Supplies,Office</t>
  </si>
  <si>
    <t>5210105 · Herding Trophies, Ribbons, etc</t>
  </si>
  <si>
    <t>5210000 · HERDING - Other</t>
  </si>
  <si>
    <t>Total 5210000 · HERDING</t>
  </si>
  <si>
    <t>5220000 · AGILITY</t>
  </si>
  <si>
    <t>5220005 · Agility-AKC Recording fees</t>
  </si>
  <si>
    <t>5220008 · Agility - helpers fees</t>
  </si>
  <si>
    <t>5220035 · Agility-Hospitality</t>
  </si>
  <si>
    <t>5220042 · Agility-Judge fees &amp; lodging</t>
  </si>
  <si>
    <t>5220076 · Agility - Facility Rent</t>
  </si>
  <si>
    <t>5220077 · Agility-Rent/Facility</t>
  </si>
  <si>
    <t>5220079 · Agility-Trophies, Ribbons &amp; etc</t>
  </si>
  <si>
    <t>5220095 · Agility-Supent/Secretaries fees</t>
  </si>
  <si>
    <t>5220096 · Agility-Supplies,General</t>
  </si>
  <si>
    <t>5220105 · Agility-Trophies, Ribbons, etc</t>
  </si>
  <si>
    <t>Total 5220000 · AGILITY</t>
  </si>
  <si>
    <t>5230000 · TRACKING</t>
  </si>
  <si>
    <t>5230005 · Tracking-AKC Recording Fees</t>
  </si>
  <si>
    <t>5230042 · Tracking-Judges Fees &amp; Expenses</t>
  </si>
  <si>
    <t>5230055 · Tracking-Miscellaneous</t>
  </si>
  <si>
    <t>5230096 · Tracking-Supplies,General</t>
  </si>
  <si>
    <t>5230000 · TRACKING - Other</t>
  </si>
  <si>
    <t>Total 5230000 · TRACKING</t>
  </si>
  <si>
    <t>5240000 · TEMPERAMENT TEST</t>
  </si>
  <si>
    <t>5240062 · Temp Test-Postage</t>
  </si>
  <si>
    <t>5240066 · Temp Test - Printing</t>
  </si>
  <si>
    <t>5240096 · Temp Test-Supplies,General</t>
  </si>
  <si>
    <t>5240000 · TEMPERAMENT TEST - Other</t>
  </si>
  <si>
    <t>Total 5240000 · TEMPERAMENT TEST</t>
  </si>
  <si>
    <t>5300000 · RED BOOK</t>
  </si>
  <si>
    <t>5300062 · Red Bk-Postage</t>
  </si>
  <si>
    <t>5300066 · Red Bk-Printing</t>
  </si>
  <si>
    <t>5300000 · RED BOOK - Other</t>
  </si>
  <si>
    <t>Total 5300000 · RED BOOK</t>
  </si>
  <si>
    <t>5400000 · MEMBERSHIP</t>
  </si>
  <si>
    <t>5400062 · Membership-Postage</t>
  </si>
  <si>
    <t>5400080 · Membership-Roster Printer</t>
  </si>
  <si>
    <t>5400000 · MEMBERSHIP - Other</t>
  </si>
  <si>
    <t>Total 5400000 · MEMBERSHIP</t>
  </si>
  <si>
    <t>6000000 · DIRECTORS-BOARD MEETINGS</t>
  </si>
  <si>
    <t>6000033 · Dir-Equip Rental</t>
  </si>
  <si>
    <t>6000050 · Dir-Lodging</t>
  </si>
  <si>
    <t>6000051 · Dir Board Mtg Coffee/Tea</t>
  </si>
  <si>
    <t>6000052 · Dir-Meeting Rooms</t>
  </si>
  <si>
    <t>6000055 · Dir-Miscellaneous</t>
  </si>
  <si>
    <t>6000058 · Dir-PerDiem</t>
  </si>
  <si>
    <t>6000062 · Dir-Postage</t>
  </si>
  <si>
    <t>6000102 · Dir-Travel</t>
  </si>
  <si>
    <t>Total 6000000 · DIRECTORS-BOARD MEETINGS</t>
  </si>
  <si>
    <t>6030000 · PRESIDENT</t>
  </si>
  <si>
    <t>6030055 · Pres-Miscellaneous</t>
  </si>
  <si>
    <t>6030058 · Pres-Per Diem</t>
  </si>
  <si>
    <t>6030101 · Pres-Transportation</t>
  </si>
  <si>
    <t>6030102 · Pres-Travel</t>
  </si>
  <si>
    <t>Total 6030000 · PRESIDENT</t>
  </si>
  <si>
    <t>6050000 · CORRESPONDING SECRETARY</t>
  </si>
  <si>
    <t>6050062 · Corr Sec-Postage</t>
  </si>
  <si>
    <t>6050000 · CORRESPONDING SECRETARY - Other</t>
  </si>
  <si>
    <t>Total 6050000 · CORRESPONDING SECRETARY</t>
  </si>
  <si>
    <t>6070000 · TREASURER</t>
  </si>
  <si>
    <t>6070032 · Treas-Equip Purchase</t>
  </si>
  <si>
    <t>6070055 · Treas-Miscellaneous</t>
  </si>
  <si>
    <t>6070062 · Treas-Postage</t>
  </si>
  <si>
    <t>6070090 · Treas-Software</t>
  </si>
  <si>
    <t>6070097 · Treas-Supplies,Office</t>
  </si>
  <si>
    <t>Total 6070000 · TREASURER</t>
  </si>
  <si>
    <t>6080000 · AKC DELEGATE</t>
  </si>
  <si>
    <t>6080066 · AKC Del-Printing</t>
  </si>
  <si>
    <t>6080097 · AKC Del-Supplies,Office</t>
  </si>
  <si>
    <t>6080000 · AKC DELEGATE - Other</t>
  </si>
  <si>
    <t>Total 6080000 · AKC DELEGATE</t>
  </si>
  <si>
    <t>7000000 · WDS World Trials</t>
  </si>
  <si>
    <t>7000032 · WDS-Equip Purchase</t>
  </si>
  <si>
    <t>7000066 · WDS-Printing</t>
  </si>
  <si>
    <t>7020035 · SV/WUSV-Hospitality</t>
  </si>
  <si>
    <t>7000000 · WDS World Trials - Other</t>
  </si>
  <si>
    <t>Total 7000000 · WDS World Trials</t>
  </si>
  <si>
    <t>7010000 · WORKING DOG ASSOCIATON</t>
  </si>
  <si>
    <t>7010050 · WDA-Lodging</t>
  </si>
  <si>
    <t>7010097 · WDA-Supplies,Office</t>
  </si>
  <si>
    <t>7010102 · WDA-Travel</t>
  </si>
  <si>
    <t>7010000 · WORKING DOG ASSOCIATON - Other</t>
  </si>
  <si>
    <t>Total 7010000 · WORKING DOG ASSOCIATON</t>
  </si>
  <si>
    <t>7020000 · SV/WUSV</t>
  </si>
  <si>
    <t>7020028 · SV/WUSV-Contractor</t>
  </si>
  <si>
    <t>7020029 · SV/WUSV-Dues &amp; Subscription</t>
  </si>
  <si>
    <t>7020030 · SV/WUSV-Sieger Show</t>
  </si>
  <si>
    <t>7020032 · SV Judges</t>
  </si>
  <si>
    <t>7020033 · SV Helpers</t>
  </si>
  <si>
    <t>7020034 · SV Show Photographer</t>
  </si>
  <si>
    <t>7020030 · SV/WUSV-Sieger Show - Other</t>
  </si>
  <si>
    <t>Total 7020030 · SV/WUSV-Sieger Show</t>
  </si>
  <si>
    <t>7020031 · SV/WUSV Trophies/Ribbons</t>
  </si>
  <si>
    <t>7020055 · SV/WUSV-Miscellaneous</t>
  </si>
  <si>
    <t>7020058 · SV/WUSV-Per Diem</t>
  </si>
  <si>
    <t>7020062 · SV/WUSV-Postage</t>
  </si>
  <si>
    <t>7020066 · SV/WUSV-Printing</t>
  </si>
  <si>
    <t>7020076 · SV/WUSV - Facility Rent</t>
  </si>
  <si>
    <t>7020080 · SV Registry &amp; Service Fees</t>
  </si>
  <si>
    <t>7020081 · SV - FEDEX Fees</t>
  </si>
  <si>
    <t>7020082 · SV Registry Fees</t>
  </si>
  <si>
    <t>Total 7020080 · SV Registry &amp; Service Fees</t>
  </si>
  <si>
    <t>7020083 · SV Judges Release</t>
  </si>
  <si>
    <t>7020097 · SV/WUSV-Supplies,Office</t>
  </si>
  <si>
    <t>7020101 · SVWUSV-Transportation</t>
  </si>
  <si>
    <t>7020102 · SV/WUSV-Travel</t>
  </si>
  <si>
    <t>Total 7020000 · SV/WUSV</t>
  </si>
  <si>
    <t>7030000 · VIDEO</t>
  </si>
  <si>
    <t>7030070 · Video-Production Costs</t>
  </si>
  <si>
    <t>7030000 · VIDEO - Other</t>
  </si>
  <si>
    <t>Total 7030000 · VIDEO</t>
  </si>
  <si>
    <t>7040000 · WEB PAGE EXPENSE</t>
  </si>
  <si>
    <t>7040021 · Web Pg-Contract Labor</t>
  </si>
  <si>
    <t>7040055 · Web pg-Miscellaneous</t>
  </si>
  <si>
    <t>Total 7040000 · WEB PAGE EXPENSE</t>
  </si>
  <si>
    <t>7090000 · AWARDS EXPENSE</t>
  </si>
  <si>
    <t>7090055 · Awards-Miscellaneous</t>
  </si>
  <si>
    <t>7090062 · Awards-Postage</t>
  </si>
  <si>
    <t>7090066 · Awards-Supplies,Office</t>
  </si>
  <si>
    <t>7090106 · Awards-Trophies/Medals/Certific</t>
  </si>
  <si>
    <t>7090112 · Awards-Trophy/AOE</t>
  </si>
  <si>
    <t>7090113 · Awards-Trophy/Award of Merit</t>
  </si>
  <si>
    <t>7090115 · Dual Awards Plague</t>
  </si>
  <si>
    <t>7090000 · AWARDS EXPENSE - Other</t>
  </si>
  <si>
    <t>Total 7090000 · AWARDS EXPENSE</t>
  </si>
  <si>
    <t>7120000 · BREED RESCUE</t>
  </si>
  <si>
    <t>7120028 · Bd Rescue-Donations</t>
  </si>
  <si>
    <t>7120000 · BREED RESCUE - Other</t>
  </si>
  <si>
    <t>Total 7120000 · BREED RESCUE</t>
  </si>
  <si>
    <t>7150000 · PUBLICITY</t>
  </si>
  <si>
    <t>7160000 · REGIONAL CLUB LIAISON</t>
  </si>
  <si>
    <t>7160106 · Reg Club-Legislative Liaison</t>
  </si>
  <si>
    <t>Total 7160000 · REGIONAL CLUB LIAISON</t>
  </si>
  <si>
    <t>7180000 · ROM DAMS</t>
  </si>
  <si>
    <t>7180090 · ROM Dams-Software</t>
  </si>
  <si>
    <t>7180105 · ROM Dams-Trophies</t>
  </si>
  <si>
    <t>7180106 · Comformation Event Report</t>
  </si>
  <si>
    <t>7180000 · ROM DAMS - Other</t>
  </si>
  <si>
    <t>Total 7180000 · ROM DAMS</t>
  </si>
  <si>
    <t>7210000 · THIRTEEN CLUB</t>
  </si>
  <si>
    <t>7220000 · CENTRAL OFFICE EXPENSE</t>
  </si>
  <si>
    <t>7220062 · Central Office-Postage</t>
  </si>
  <si>
    <t>7220097 · Central Office-Supplies,Office</t>
  </si>
  <si>
    <t>7220000 · CENTRAL OFFICE EXPENSE - Other</t>
  </si>
  <si>
    <t>Total 7220000 · CENTRAL OFFICE EXPENSE</t>
  </si>
  <si>
    <t>7300000 · GENERAL &amp; ADMINISTRATIVE</t>
  </si>
  <si>
    <t>7300001 · G&amp;A-Accounting</t>
  </si>
  <si>
    <t>7300009 · G&amp;A-Audit</t>
  </si>
  <si>
    <t>7300012 · G&amp;A-Awards</t>
  </si>
  <si>
    <t>7300014 · G&amp;A-Bank Charges</t>
  </si>
  <si>
    <t>7300021 · G&amp;A-Contract Labor</t>
  </si>
  <si>
    <t>7300025 · G&amp;A-Depreciation</t>
  </si>
  <si>
    <t>7300033 · G&amp;A-Equip Rental</t>
  </si>
  <si>
    <t>7300040 · G&amp;A-Insurance</t>
  </si>
  <si>
    <t>7300041 · Insurance D&amp;O/EPLE</t>
  </si>
  <si>
    <t>7300042 · Insurance Fidelity Bond</t>
  </si>
  <si>
    <t>7300043 · Insurance Business Liability</t>
  </si>
  <si>
    <t>7300040 · G&amp;A-Insurance - Other</t>
  </si>
  <si>
    <t>Total 7300040 · G&amp;A-Insurance</t>
  </si>
  <si>
    <t>7300048 · G&amp;A-Legal &amp; Professional</t>
  </si>
  <si>
    <t>7300049 · Legal Fees Special Purpose</t>
  </si>
  <si>
    <t>Total 7300048 · G&amp;A-Legal &amp; Professional</t>
  </si>
  <si>
    <t>7300055 · G&amp;A-Miscellaneous</t>
  </si>
  <si>
    <t>7300056 · Morgan Stanley Account Value De</t>
  </si>
  <si>
    <t>7300062 · G&amp;A-Postage</t>
  </si>
  <si>
    <t>7300097 · G&amp;A-Supplies,Office</t>
  </si>
  <si>
    <t>Total 7300000 · GENERAL &amp; ADMINISTRATIVE</t>
  </si>
  <si>
    <t>7400000 · ELECTIONS</t>
  </si>
  <si>
    <t>7400021 · Election-Contract Labor</t>
  </si>
  <si>
    <t>7400062 · Election-Postage</t>
  </si>
  <si>
    <t>7400066 · Election-Printing</t>
  </si>
  <si>
    <t>Total 7400000 · ELECTIONS</t>
  </si>
  <si>
    <t>7500000 · OTHER EXPENSES (Credit Cards)</t>
  </si>
  <si>
    <t>7500036 · I Net Credit Card Handling Fee</t>
  </si>
  <si>
    <t>7500037 · I-Net Credit Card Discount Fee</t>
  </si>
  <si>
    <t>7500039 · I-Net Transaction Fee</t>
  </si>
  <si>
    <t>7500042 · Credit Card Cust Svc Fee</t>
  </si>
  <si>
    <t>7500043 · Authorize Net Gateway</t>
  </si>
  <si>
    <t>7500000 · OTHER EXPENSES (Credit Cards) - Other</t>
  </si>
  <si>
    <t>Total 7500000 · OTHER EXPENSES (Credit Cards)</t>
  </si>
  <si>
    <t>7600000 · Product Selling Costs</t>
  </si>
  <si>
    <t>7500022 · Products-Cost of Goods sold</t>
  </si>
  <si>
    <t>7500024 · GSDCA Store CofGS</t>
  </si>
  <si>
    <t>Total 7500022 · Products-Cost of Goods sold</t>
  </si>
  <si>
    <t>7500031 · GSDCA Store Equipment Depreciat</t>
  </si>
  <si>
    <t>7500062 · Products-Postage</t>
  </si>
  <si>
    <t>7500066 · Products-Printing</t>
  </si>
  <si>
    <t>7500086 · Products-Shipping Supplies</t>
  </si>
  <si>
    <t>Total 7600000 · Product Selling Costs</t>
  </si>
  <si>
    <t>Total Expense</t>
  </si>
  <si>
    <t>Net Income</t>
  </si>
  <si>
    <t>Review Pages</t>
  </si>
  <si>
    <t>ADD GL</t>
  </si>
  <si>
    <t>Related committee Pages</t>
  </si>
  <si>
    <t>Add GL</t>
  </si>
  <si>
    <t>2016 Budget</t>
  </si>
  <si>
    <t>Individual Nomination Fee</t>
  </si>
  <si>
    <t>Admin office revenue</t>
  </si>
  <si>
    <t>GSDCA Sieger Show Only</t>
  </si>
  <si>
    <t>Budget Excludes Park Pass inc. of $4,000</t>
  </si>
  <si>
    <t xml:space="preserve">ADD GL </t>
  </si>
  <si>
    <t>Sweepstakes Payout</t>
  </si>
  <si>
    <t>No additional mailings</t>
  </si>
  <si>
    <t>Less BOD</t>
  </si>
  <si>
    <t>Budget for 4@$6,000 ea</t>
  </si>
  <si>
    <t>Will come from Donation</t>
  </si>
  <si>
    <t>Budget $10,000 for 1 audit</t>
  </si>
  <si>
    <t>NET REVENUE</t>
  </si>
  <si>
    <t>TOTAL EXPENSES</t>
  </si>
  <si>
    <t>Weight Circles</t>
  </si>
  <si>
    <t xml:space="preserve">Advertising </t>
  </si>
  <si>
    <t>Operational Income</t>
  </si>
  <si>
    <t>Net Operating Income</t>
  </si>
  <si>
    <t>Donations -</t>
  </si>
  <si>
    <t>Deduction of $4,500 pakg passes</t>
  </si>
  <si>
    <t>NATIONAL</t>
  </si>
  <si>
    <t>NATIONAL NET INCOME</t>
  </si>
  <si>
    <t>TOTAL EXPENSE</t>
  </si>
  <si>
    <t>NET INCOME</t>
  </si>
  <si>
    <t xml:space="preserve">WORKING DOG SPORT </t>
  </si>
  <si>
    <t>TOTAL REVENUE</t>
  </si>
  <si>
    <t>DONATIONS for USA TEAM to WUSV World Trials</t>
  </si>
  <si>
    <t>One time donation od $28,000 2016</t>
  </si>
  <si>
    <t xml:space="preserve">NET INCOME   </t>
  </si>
  <si>
    <t>Some of 2014 expense carry over from 2013.</t>
  </si>
  <si>
    <t>Website Expense</t>
  </si>
</sst>
</file>

<file path=xl/styles.xml><?xml version="1.0" encoding="utf-8"?>
<styleSheet xmlns="http://schemas.openxmlformats.org/spreadsheetml/2006/main">
  <numFmts count="3">
    <numFmt numFmtId="164" formatCode="#,##0.00;\-#,##0.00"/>
    <numFmt numFmtId="165" formatCode="&quot;$&quot;#,##0.00"/>
    <numFmt numFmtId="166" formatCode="&quot;$&quot;#,##0"/>
  </numFmts>
  <fonts count="1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1" fillId="2" borderId="0" xfId="0" applyNumberFormat="1" applyFont="1" applyFill="1"/>
    <xf numFmtId="165" fontId="1" fillId="0" borderId="0" xfId="0" applyNumberFormat="1" applyFont="1"/>
    <xf numFmtId="165" fontId="1" fillId="2" borderId="0" xfId="0" applyNumberFormat="1" applyFont="1" applyFill="1"/>
    <xf numFmtId="0" fontId="7" fillId="0" borderId="0" xfId="0" applyFont="1"/>
    <xf numFmtId="165" fontId="1" fillId="0" borderId="7" xfId="0" applyNumberFormat="1" applyFont="1" applyBorder="1"/>
    <xf numFmtId="0" fontId="0" fillId="0" borderId="7" xfId="0" applyNumberFormat="1" applyBorder="1"/>
    <xf numFmtId="0" fontId="2" fillId="0" borderId="7" xfId="0" applyNumberFormat="1" applyFont="1" applyBorder="1"/>
    <xf numFmtId="49" fontId="1" fillId="3" borderId="0" xfId="0" applyNumberFormat="1" applyFont="1" applyFill="1"/>
    <xf numFmtId="165" fontId="1" fillId="3" borderId="0" xfId="0" applyNumberFormat="1" applyFont="1" applyFill="1"/>
    <xf numFmtId="164" fontId="2" fillId="3" borderId="0" xfId="0" applyNumberFormat="1" applyFont="1" applyFill="1"/>
    <xf numFmtId="0" fontId="11" fillId="0" borderId="7" xfId="0" applyFont="1" applyBorder="1"/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49" fontId="1" fillId="2" borderId="0" xfId="0" applyNumberFormat="1" applyFont="1" applyFill="1"/>
    <xf numFmtId="165" fontId="1" fillId="0" borderId="0" xfId="0" applyNumberFormat="1" applyFont="1"/>
    <xf numFmtId="49" fontId="1" fillId="3" borderId="8" xfId="0" applyNumberFormat="1" applyFont="1" applyFill="1" applyBorder="1"/>
    <xf numFmtId="49" fontId="1" fillId="3" borderId="4" xfId="0" applyNumberFormat="1" applyFont="1" applyFill="1" applyBorder="1"/>
    <xf numFmtId="165" fontId="1" fillId="3" borderId="4" xfId="0" applyNumberFormat="1" applyFont="1" applyFill="1" applyBorder="1"/>
    <xf numFmtId="164" fontId="1" fillId="3" borderId="4" xfId="0" applyNumberFormat="1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 applyBorder="1"/>
    <xf numFmtId="165" fontId="8" fillId="3" borderId="0" xfId="0" applyNumberFormat="1" applyFont="1" applyFill="1" applyBorder="1"/>
    <xf numFmtId="164" fontId="2" fillId="3" borderId="0" xfId="0" applyNumberFormat="1" applyFont="1" applyFill="1" applyBorder="1"/>
    <xf numFmtId="0" fontId="0" fillId="3" borderId="11" xfId="0" applyFill="1" applyBorder="1"/>
    <xf numFmtId="49" fontId="1" fillId="3" borderId="0" xfId="0" applyNumberFormat="1" applyFont="1" applyFill="1" applyBorder="1"/>
    <xf numFmtId="0" fontId="6" fillId="3" borderId="0" xfId="0" applyFont="1" applyFill="1" applyBorder="1"/>
    <xf numFmtId="165" fontId="10" fillId="3" borderId="0" xfId="0" applyNumberFormat="1" applyFont="1" applyFill="1" applyBorder="1"/>
    <xf numFmtId="0" fontId="0" fillId="3" borderId="12" xfId="0" applyFill="1" applyBorder="1"/>
    <xf numFmtId="0" fontId="0" fillId="3" borderId="2" xfId="0" applyFill="1" applyBorder="1"/>
    <xf numFmtId="165" fontId="0" fillId="3" borderId="2" xfId="0" applyNumberFormat="1" applyFill="1" applyBorder="1"/>
    <xf numFmtId="0" fontId="0" fillId="3" borderId="13" xfId="0" applyFill="1" applyBorder="1"/>
    <xf numFmtId="0" fontId="0" fillId="3" borderId="14" xfId="0" applyNumberFormat="1" applyFill="1" applyBorder="1"/>
    <xf numFmtId="0" fontId="0" fillId="3" borderId="3" xfId="0" applyNumberFormat="1" applyFill="1" applyBorder="1"/>
    <xf numFmtId="0" fontId="0" fillId="3" borderId="15" xfId="0" applyNumberForma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9" fillId="3" borderId="0" xfId="0" applyFont="1" applyFill="1"/>
    <xf numFmtId="165" fontId="8" fillId="3" borderId="0" xfId="0" applyNumberFormat="1" applyFont="1" applyFill="1"/>
    <xf numFmtId="0" fontId="9" fillId="3" borderId="7" xfId="0" applyFont="1" applyFill="1" applyBorder="1"/>
    <xf numFmtId="0" fontId="8" fillId="3" borderId="7" xfId="0" applyFont="1" applyFill="1" applyBorder="1"/>
    <xf numFmtId="165" fontId="8" fillId="3" borderId="7" xfId="0" applyNumberFormat="1" applyFont="1" applyFill="1" applyBorder="1"/>
    <xf numFmtId="165" fontId="9" fillId="3" borderId="0" xfId="0" applyNumberFormat="1" applyFont="1" applyFill="1"/>
    <xf numFmtId="165" fontId="1" fillId="3" borderId="7" xfId="0" applyNumberFormat="1" applyFont="1" applyFill="1" applyBorder="1"/>
    <xf numFmtId="0" fontId="2" fillId="3" borderId="7" xfId="0" applyNumberFormat="1" applyFont="1" applyFill="1" applyBorder="1"/>
    <xf numFmtId="165" fontId="10" fillId="3" borderId="0" xfId="0" applyNumberFormat="1" applyFont="1" applyFill="1"/>
    <xf numFmtId="164" fontId="1" fillId="3" borderId="5" xfId="0" applyNumberFormat="1" applyFont="1" applyFill="1" applyBorder="1"/>
    <xf numFmtId="0" fontId="9" fillId="0" borderId="0" xfId="0" applyFont="1"/>
    <xf numFmtId="165" fontId="12" fillId="3" borderId="0" xfId="0" applyNumberFormat="1" applyFont="1" applyFill="1"/>
    <xf numFmtId="49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NumberFormat="1" applyFont="1"/>
    <xf numFmtId="49" fontId="1" fillId="2" borderId="6" xfId="0" applyNumberFormat="1" applyFont="1" applyFill="1" applyBorder="1" applyAlignment="1">
      <alignment horizontal="center"/>
    </xf>
    <xf numFmtId="166" fontId="9" fillId="3" borderId="0" xfId="0" applyNumberFormat="1" applyFont="1" applyFill="1"/>
    <xf numFmtId="0" fontId="6" fillId="0" borderId="0" xfId="0" applyFont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5" fontId="13" fillId="3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8671875" defaultRowHeight="14.4"/>
  <cols>
    <col min="1" max="1" width="3" style="11" customWidth="1"/>
    <col min="2" max="2" width="4.109375" style="11" customWidth="1"/>
    <col min="3" max="3" width="54" style="11" customWidth="1"/>
    <col min="4" max="4" width="3.6640625" style="11" customWidth="1"/>
    <col min="5" max="5" width="90.33203125" style="11" customWidth="1"/>
    <col min="6" max="7" width="8.88671875" style="11"/>
    <col min="8" max="8" width="15.44140625" style="11" customWidth="1"/>
    <col min="9" max="9" width="5.109375" style="11" customWidth="1"/>
    <col min="10" max="11" width="8.88671875" style="11"/>
    <col min="12" max="12" width="3" style="11" customWidth="1"/>
    <col min="13" max="15" width="8.88671875" style="11"/>
    <col min="16" max="16" width="7" style="11" customWidth="1"/>
    <col min="17" max="256" width="8.88671875" style="11"/>
    <col min="257" max="257" width="3" style="11" customWidth="1"/>
    <col min="258" max="258" width="4.109375" style="11" customWidth="1"/>
    <col min="259" max="259" width="54" style="11" customWidth="1"/>
    <col min="260" max="260" width="3.6640625" style="11" customWidth="1"/>
    <col min="261" max="261" width="90.33203125" style="11" customWidth="1"/>
    <col min="262" max="263" width="8.88671875" style="11"/>
    <col min="264" max="264" width="15.44140625" style="11" customWidth="1"/>
    <col min="265" max="265" width="5.109375" style="11" customWidth="1"/>
    <col min="266" max="267" width="8.88671875" style="11"/>
    <col min="268" max="268" width="3" style="11" customWidth="1"/>
    <col min="269" max="271" width="8.88671875" style="11"/>
    <col min="272" max="272" width="7" style="11" customWidth="1"/>
    <col min="273" max="512" width="8.88671875" style="11"/>
    <col min="513" max="513" width="3" style="11" customWidth="1"/>
    <col min="514" max="514" width="4.109375" style="11" customWidth="1"/>
    <col min="515" max="515" width="54" style="11" customWidth="1"/>
    <col min="516" max="516" width="3.6640625" style="11" customWidth="1"/>
    <col min="517" max="517" width="90.33203125" style="11" customWidth="1"/>
    <col min="518" max="519" width="8.88671875" style="11"/>
    <col min="520" max="520" width="15.44140625" style="11" customWidth="1"/>
    <col min="521" max="521" width="5.109375" style="11" customWidth="1"/>
    <col min="522" max="523" width="8.88671875" style="11"/>
    <col min="524" max="524" width="3" style="11" customWidth="1"/>
    <col min="525" max="527" width="8.88671875" style="11"/>
    <col min="528" max="528" width="7" style="11" customWidth="1"/>
    <col min="529" max="768" width="8.88671875" style="11"/>
    <col min="769" max="769" width="3" style="11" customWidth="1"/>
    <col min="770" max="770" width="4.109375" style="11" customWidth="1"/>
    <col min="771" max="771" width="54" style="11" customWidth="1"/>
    <col min="772" max="772" width="3.6640625" style="11" customWidth="1"/>
    <col min="773" max="773" width="90.33203125" style="11" customWidth="1"/>
    <col min="774" max="775" width="8.88671875" style="11"/>
    <col min="776" max="776" width="15.44140625" style="11" customWidth="1"/>
    <col min="777" max="777" width="5.109375" style="11" customWidth="1"/>
    <col min="778" max="779" width="8.88671875" style="11"/>
    <col min="780" max="780" width="3" style="11" customWidth="1"/>
    <col min="781" max="783" width="8.88671875" style="11"/>
    <col min="784" max="784" width="7" style="11" customWidth="1"/>
    <col min="785" max="1024" width="8.88671875" style="11"/>
    <col min="1025" max="1025" width="3" style="11" customWidth="1"/>
    <col min="1026" max="1026" width="4.109375" style="11" customWidth="1"/>
    <col min="1027" max="1027" width="54" style="11" customWidth="1"/>
    <col min="1028" max="1028" width="3.6640625" style="11" customWidth="1"/>
    <col min="1029" max="1029" width="90.33203125" style="11" customWidth="1"/>
    <col min="1030" max="1031" width="8.88671875" style="11"/>
    <col min="1032" max="1032" width="15.44140625" style="11" customWidth="1"/>
    <col min="1033" max="1033" width="5.109375" style="11" customWidth="1"/>
    <col min="1034" max="1035" width="8.88671875" style="11"/>
    <col min="1036" max="1036" width="3" style="11" customWidth="1"/>
    <col min="1037" max="1039" width="8.88671875" style="11"/>
    <col min="1040" max="1040" width="7" style="11" customWidth="1"/>
    <col min="1041" max="1280" width="8.88671875" style="11"/>
    <col min="1281" max="1281" width="3" style="11" customWidth="1"/>
    <col min="1282" max="1282" width="4.109375" style="11" customWidth="1"/>
    <col min="1283" max="1283" width="54" style="11" customWidth="1"/>
    <col min="1284" max="1284" width="3.6640625" style="11" customWidth="1"/>
    <col min="1285" max="1285" width="90.33203125" style="11" customWidth="1"/>
    <col min="1286" max="1287" width="8.88671875" style="11"/>
    <col min="1288" max="1288" width="15.44140625" style="11" customWidth="1"/>
    <col min="1289" max="1289" width="5.109375" style="11" customWidth="1"/>
    <col min="1290" max="1291" width="8.88671875" style="11"/>
    <col min="1292" max="1292" width="3" style="11" customWidth="1"/>
    <col min="1293" max="1295" width="8.88671875" style="11"/>
    <col min="1296" max="1296" width="7" style="11" customWidth="1"/>
    <col min="1297" max="1536" width="8.88671875" style="11"/>
    <col min="1537" max="1537" width="3" style="11" customWidth="1"/>
    <col min="1538" max="1538" width="4.109375" style="11" customWidth="1"/>
    <col min="1539" max="1539" width="54" style="11" customWidth="1"/>
    <col min="1540" max="1540" width="3.6640625" style="11" customWidth="1"/>
    <col min="1541" max="1541" width="90.33203125" style="11" customWidth="1"/>
    <col min="1542" max="1543" width="8.88671875" style="11"/>
    <col min="1544" max="1544" width="15.44140625" style="11" customWidth="1"/>
    <col min="1545" max="1545" width="5.109375" style="11" customWidth="1"/>
    <col min="1546" max="1547" width="8.88671875" style="11"/>
    <col min="1548" max="1548" width="3" style="11" customWidth="1"/>
    <col min="1549" max="1551" width="8.88671875" style="11"/>
    <col min="1552" max="1552" width="7" style="11" customWidth="1"/>
    <col min="1553" max="1792" width="8.88671875" style="11"/>
    <col min="1793" max="1793" width="3" style="11" customWidth="1"/>
    <col min="1794" max="1794" width="4.109375" style="11" customWidth="1"/>
    <col min="1795" max="1795" width="54" style="11" customWidth="1"/>
    <col min="1796" max="1796" width="3.6640625" style="11" customWidth="1"/>
    <col min="1797" max="1797" width="90.33203125" style="11" customWidth="1"/>
    <col min="1798" max="1799" width="8.88671875" style="11"/>
    <col min="1800" max="1800" width="15.44140625" style="11" customWidth="1"/>
    <col min="1801" max="1801" width="5.109375" style="11" customWidth="1"/>
    <col min="1802" max="1803" width="8.88671875" style="11"/>
    <col min="1804" max="1804" width="3" style="11" customWidth="1"/>
    <col min="1805" max="1807" width="8.88671875" style="11"/>
    <col min="1808" max="1808" width="7" style="11" customWidth="1"/>
    <col min="1809" max="2048" width="8.88671875" style="11"/>
    <col min="2049" max="2049" width="3" style="11" customWidth="1"/>
    <col min="2050" max="2050" width="4.109375" style="11" customWidth="1"/>
    <col min="2051" max="2051" width="54" style="11" customWidth="1"/>
    <col min="2052" max="2052" width="3.6640625" style="11" customWidth="1"/>
    <col min="2053" max="2053" width="90.33203125" style="11" customWidth="1"/>
    <col min="2054" max="2055" width="8.88671875" style="11"/>
    <col min="2056" max="2056" width="15.44140625" style="11" customWidth="1"/>
    <col min="2057" max="2057" width="5.109375" style="11" customWidth="1"/>
    <col min="2058" max="2059" width="8.88671875" style="11"/>
    <col min="2060" max="2060" width="3" style="11" customWidth="1"/>
    <col min="2061" max="2063" width="8.88671875" style="11"/>
    <col min="2064" max="2064" width="7" style="11" customWidth="1"/>
    <col min="2065" max="2304" width="8.88671875" style="11"/>
    <col min="2305" max="2305" width="3" style="11" customWidth="1"/>
    <col min="2306" max="2306" width="4.109375" style="11" customWidth="1"/>
    <col min="2307" max="2307" width="54" style="11" customWidth="1"/>
    <col min="2308" max="2308" width="3.6640625" style="11" customWidth="1"/>
    <col min="2309" max="2309" width="90.33203125" style="11" customWidth="1"/>
    <col min="2310" max="2311" width="8.88671875" style="11"/>
    <col min="2312" max="2312" width="15.44140625" style="11" customWidth="1"/>
    <col min="2313" max="2313" width="5.109375" style="11" customWidth="1"/>
    <col min="2314" max="2315" width="8.88671875" style="11"/>
    <col min="2316" max="2316" width="3" style="11" customWidth="1"/>
    <col min="2317" max="2319" width="8.88671875" style="11"/>
    <col min="2320" max="2320" width="7" style="11" customWidth="1"/>
    <col min="2321" max="2560" width="8.88671875" style="11"/>
    <col min="2561" max="2561" width="3" style="11" customWidth="1"/>
    <col min="2562" max="2562" width="4.109375" style="11" customWidth="1"/>
    <col min="2563" max="2563" width="54" style="11" customWidth="1"/>
    <col min="2564" max="2564" width="3.6640625" style="11" customWidth="1"/>
    <col min="2565" max="2565" width="90.33203125" style="11" customWidth="1"/>
    <col min="2566" max="2567" width="8.88671875" style="11"/>
    <col min="2568" max="2568" width="15.44140625" style="11" customWidth="1"/>
    <col min="2569" max="2569" width="5.109375" style="11" customWidth="1"/>
    <col min="2570" max="2571" width="8.88671875" style="11"/>
    <col min="2572" max="2572" width="3" style="11" customWidth="1"/>
    <col min="2573" max="2575" width="8.88671875" style="11"/>
    <col min="2576" max="2576" width="7" style="11" customWidth="1"/>
    <col min="2577" max="2816" width="8.88671875" style="11"/>
    <col min="2817" max="2817" width="3" style="11" customWidth="1"/>
    <col min="2818" max="2818" width="4.109375" style="11" customWidth="1"/>
    <col min="2819" max="2819" width="54" style="11" customWidth="1"/>
    <col min="2820" max="2820" width="3.6640625" style="11" customWidth="1"/>
    <col min="2821" max="2821" width="90.33203125" style="11" customWidth="1"/>
    <col min="2822" max="2823" width="8.88671875" style="11"/>
    <col min="2824" max="2824" width="15.44140625" style="11" customWidth="1"/>
    <col min="2825" max="2825" width="5.109375" style="11" customWidth="1"/>
    <col min="2826" max="2827" width="8.88671875" style="11"/>
    <col min="2828" max="2828" width="3" style="11" customWidth="1"/>
    <col min="2829" max="2831" width="8.88671875" style="11"/>
    <col min="2832" max="2832" width="7" style="11" customWidth="1"/>
    <col min="2833" max="3072" width="8.88671875" style="11"/>
    <col min="3073" max="3073" width="3" style="11" customWidth="1"/>
    <col min="3074" max="3074" width="4.109375" style="11" customWidth="1"/>
    <col min="3075" max="3075" width="54" style="11" customWidth="1"/>
    <col min="3076" max="3076" width="3.6640625" style="11" customWidth="1"/>
    <col min="3077" max="3077" width="90.33203125" style="11" customWidth="1"/>
    <col min="3078" max="3079" width="8.88671875" style="11"/>
    <col min="3080" max="3080" width="15.44140625" style="11" customWidth="1"/>
    <col min="3081" max="3081" width="5.109375" style="11" customWidth="1"/>
    <col min="3082" max="3083" width="8.88671875" style="11"/>
    <col min="3084" max="3084" width="3" style="11" customWidth="1"/>
    <col min="3085" max="3087" width="8.88671875" style="11"/>
    <col min="3088" max="3088" width="7" style="11" customWidth="1"/>
    <col min="3089" max="3328" width="8.88671875" style="11"/>
    <col min="3329" max="3329" width="3" style="11" customWidth="1"/>
    <col min="3330" max="3330" width="4.109375" style="11" customWidth="1"/>
    <col min="3331" max="3331" width="54" style="11" customWidth="1"/>
    <col min="3332" max="3332" width="3.6640625" style="11" customWidth="1"/>
    <col min="3333" max="3333" width="90.33203125" style="11" customWidth="1"/>
    <col min="3334" max="3335" width="8.88671875" style="11"/>
    <col min="3336" max="3336" width="15.44140625" style="11" customWidth="1"/>
    <col min="3337" max="3337" width="5.109375" style="11" customWidth="1"/>
    <col min="3338" max="3339" width="8.88671875" style="11"/>
    <col min="3340" max="3340" width="3" style="11" customWidth="1"/>
    <col min="3341" max="3343" width="8.88671875" style="11"/>
    <col min="3344" max="3344" width="7" style="11" customWidth="1"/>
    <col min="3345" max="3584" width="8.88671875" style="11"/>
    <col min="3585" max="3585" width="3" style="11" customWidth="1"/>
    <col min="3586" max="3586" width="4.109375" style="11" customWidth="1"/>
    <col min="3587" max="3587" width="54" style="11" customWidth="1"/>
    <col min="3588" max="3588" width="3.6640625" style="11" customWidth="1"/>
    <col min="3589" max="3589" width="90.33203125" style="11" customWidth="1"/>
    <col min="3590" max="3591" width="8.88671875" style="11"/>
    <col min="3592" max="3592" width="15.44140625" style="11" customWidth="1"/>
    <col min="3593" max="3593" width="5.109375" style="11" customWidth="1"/>
    <col min="3594" max="3595" width="8.88671875" style="11"/>
    <col min="3596" max="3596" width="3" style="11" customWidth="1"/>
    <col min="3597" max="3599" width="8.88671875" style="11"/>
    <col min="3600" max="3600" width="7" style="11" customWidth="1"/>
    <col min="3601" max="3840" width="8.88671875" style="11"/>
    <col min="3841" max="3841" width="3" style="11" customWidth="1"/>
    <col min="3842" max="3842" width="4.109375" style="11" customWidth="1"/>
    <col min="3843" max="3843" width="54" style="11" customWidth="1"/>
    <col min="3844" max="3844" width="3.6640625" style="11" customWidth="1"/>
    <col min="3845" max="3845" width="90.33203125" style="11" customWidth="1"/>
    <col min="3846" max="3847" width="8.88671875" style="11"/>
    <col min="3848" max="3848" width="15.44140625" style="11" customWidth="1"/>
    <col min="3849" max="3849" width="5.109375" style="11" customWidth="1"/>
    <col min="3850" max="3851" width="8.88671875" style="11"/>
    <col min="3852" max="3852" width="3" style="11" customWidth="1"/>
    <col min="3853" max="3855" width="8.88671875" style="11"/>
    <col min="3856" max="3856" width="7" style="11" customWidth="1"/>
    <col min="3857" max="4096" width="8.88671875" style="11"/>
    <col min="4097" max="4097" width="3" style="11" customWidth="1"/>
    <col min="4098" max="4098" width="4.109375" style="11" customWidth="1"/>
    <col min="4099" max="4099" width="54" style="11" customWidth="1"/>
    <col min="4100" max="4100" width="3.6640625" style="11" customWidth="1"/>
    <col min="4101" max="4101" width="90.33203125" style="11" customWidth="1"/>
    <col min="4102" max="4103" width="8.88671875" style="11"/>
    <col min="4104" max="4104" width="15.44140625" style="11" customWidth="1"/>
    <col min="4105" max="4105" width="5.109375" style="11" customWidth="1"/>
    <col min="4106" max="4107" width="8.88671875" style="11"/>
    <col min="4108" max="4108" width="3" style="11" customWidth="1"/>
    <col min="4109" max="4111" width="8.88671875" style="11"/>
    <col min="4112" max="4112" width="7" style="11" customWidth="1"/>
    <col min="4113" max="4352" width="8.88671875" style="11"/>
    <col min="4353" max="4353" width="3" style="11" customWidth="1"/>
    <col min="4354" max="4354" width="4.109375" style="11" customWidth="1"/>
    <col min="4355" max="4355" width="54" style="11" customWidth="1"/>
    <col min="4356" max="4356" width="3.6640625" style="11" customWidth="1"/>
    <col min="4357" max="4357" width="90.33203125" style="11" customWidth="1"/>
    <col min="4358" max="4359" width="8.88671875" style="11"/>
    <col min="4360" max="4360" width="15.44140625" style="11" customWidth="1"/>
    <col min="4361" max="4361" width="5.109375" style="11" customWidth="1"/>
    <col min="4362" max="4363" width="8.88671875" style="11"/>
    <col min="4364" max="4364" width="3" style="11" customWidth="1"/>
    <col min="4365" max="4367" width="8.88671875" style="11"/>
    <col min="4368" max="4368" width="7" style="11" customWidth="1"/>
    <col min="4369" max="4608" width="8.88671875" style="11"/>
    <col min="4609" max="4609" width="3" style="11" customWidth="1"/>
    <col min="4610" max="4610" width="4.109375" style="11" customWidth="1"/>
    <col min="4611" max="4611" width="54" style="11" customWidth="1"/>
    <col min="4612" max="4612" width="3.6640625" style="11" customWidth="1"/>
    <col min="4613" max="4613" width="90.33203125" style="11" customWidth="1"/>
    <col min="4614" max="4615" width="8.88671875" style="11"/>
    <col min="4616" max="4616" width="15.44140625" style="11" customWidth="1"/>
    <col min="4617" max="4617" width="5.109375" style="11" customWidth="1"/>
    <col min="4618" max="4619" width="8.88671875" style="11"/>
    <col min="4620" max="4620" width="3" style="11" customWidth="1"/>
    <col min="4621" max="4623" width="8.88671875" style="11"/>
    <col min="4624" max="4624" width="7" style="11" customWidth="1"/>
    <col min="4625" max="4864" width="8.88671875" style="11"/>
    <col min="4865" max="4865" width="3" style="11" customWidth="1"/>
    <col min="4866" max="4866" width="4.109375" style="11" customWidth="1"/>
    <col min="4867" max="4867" width="54" style="11" customWidth="1"/>
    <col min="4868" max="4868" width="3.6640625" style="11" customWidth="1"/>
    <col min="4869" max="4869" width="90.33203125" style="11" customWidth="1"/>
    <col min="4870" max="4871" width="8.88671875" style="11"/>
    <col min="4872" max="4872" width="15.44140625" style="11" customWidth="1"/>
    <col min="4873" max="4873" width="5.109375" style="11" customWidth="1"/>
    <col min="4874" max="4875" width="8.88671875" style="11"/>
    <col min="4876" max="4876" width="3" style="11" customWidth="1"/>
    <col min="4877" max="4879" width="8.88671875" style="11"/>
    <col min="4880" max="4880" width="7" style="11" customWidth="1"/>
    <col min="4881" max="5120" width="8.88671875" style="11"/>
    <col min="5121" max="5121" width="3" style="11" customWidth="1"/>
    <col min="5122" max="5122" width="4.109375" style="11" customWidth="1"/>
    <col min="5123" max="5123" width="54" style="11" customWidth="1"/>
    <col min="5124" max="5124" width="3.6640625" style="11" customWidth="1"/>
    <col min="5125" max="5125" width="90.33203125" style="11" customWidth="1"/>
    <col min="5126" max="5127" width="8.88671875" style="11"/>
    <col min="5128" max="5128" width="15.44140625" style="11" customWidth="1"/>
    <col min="5129" max="5129" width="5.109375" style="11" customWidth="1"/>
    <col min="5130" max="5131" width="8.88671875" style="11"/>
    <col min="5132" max="5132" width="3" style="11" customWidth="1"/>
    <col min="5133" max="5135" width="8.88671875" style="11"/>
    <col min="5136" max="5136" width="7" style="11" customWidth="1"/>
    <col min="5137" max="5376" width="8.88671875" style="11"/>
    <col min="5377" max="5377" width="3" style="11" customWidth="1"/>
    <col min="5378" max="5378" width="4.109375" style="11" customWidth="1"/>
    <col min="5379" max="5379" width="54" style="11" customWidth="1"/>
    <col min="5380" max="5380" width="3.6640625" style="11" customWidth="1"/>
    <col min="5381" max="5381" width="90.33203125" style="11" customWidth="1"/>
    <col min="5382" max="5383" width="8.88671875" style="11"/>
    <col min="5384" max="5384" width="15.44140625" style="11" customWidth="1"/>
    <col min="5385" max="5385" width="5.109375" style="11" customWidth="1"/>
    <col min="5386" max="5387" width="8.88671875" style="11"/>
    <col min="5388" max="5388" width="3" style="11" customWidth="1"/>
    <col min="5389" max="5391" width="8.88671875" style="11"/>
    <col min="5392" max="5392" width="7" style="11" customWidth="1"/>
    <col min="5393" max="5632" width="8.88671875" style="11"/>
    <col min="5633" max="5633" width="3" style="11" customWidth="1"/>
    <col min="5634" max="5634" width="4.109375" style="11" customWidth="1"/>
    <col min="5635" max="5635" width="54" style="11" customWidth="1"/>
    <col min="5636" max="5636" width="3.6640625" style="11" customWidth="1"/>
    <col min="5637" max="5637" width="90.33203125" style="11" customWidth="1"/>
    <col min="5638" max="5639" width="8.88671875" style="11"/>
    <col min="5640" max="5640" width="15.44140625" style="11" customWidth="1"/>
    <col min="5641" max="5641" width="5.109375" style="11" customWidth="1"/>
    <col min="5642" max="5643" width="8.88671875" style="11"/>
    <col min="5644" max="5644" width="3" style="11" customWidth="1"/>
    <col min="5645" max="5647" width="8.88671875" style="11"/>
    <col min="5648" max="5648" width="7" style="11" customWidth="1"/>
    <col min="5649" max="5888" width="8.88671875" style="11"/>
    <col min="5889" max="5889" width="3" style="11" customWidth="1"/>
    <col min="5890" max="5890" width="4.109375" style="11" customWidth="1"/>
    <col min="5891" max="5891" width="54" style="11" customWidth="1"/>
    <col min="5892" max="5892" width="3.6640625" style="11" customWidth="1"/>
    <col min="5893" max="5893" width="90.33203125" style="11" customWidth="1"/>
    <col min="5894" max="5895" width="8.88671875" style="11"/>
    <col min="5896" max="5896" width="15.44140625" style="11" customWidth="1"/>
    <col min="5897" max="5897" width="5.109375" style="11" customWidth="1"/>
    <col min="5898" max="5899" width="8.88671875" style="11"/>
    <col min="5900" max="5900" width="3" style="11" customWidth="1"/>
    <col min="5901" max="5903" width="8.88671875" style="11"/>
    <col min="5904" max="5904" width="7" style="11" customWidth="1"/>
    <col min="5905" max="6144" width="8.88671875" style="11"/>
    <col min="6145" max="6145" width="3" style="11" customWidth="1"/>
    <col min="6146" max="6146" width="4.109375" style="11" customWidth="1"/>
    <col min="6147" max="6147" width="54" style="11" customWidth="1"/>
    <col min="6148" max="6148" width="3.6640625" style="11" customWidth="1"/>
    <col min="6149" max="6149" width="90.33203125" style="11" customWidth="1"/>
    <col min="6150" max="6151" width="8.88671875" style="11"/>
    <col min="6152" max="6152" width="15.44140625" style="11" customWidth="1"/>
    <col min="6153" max="6153" width="5.109375" style="11" customWidth="1"/>
    <col min="6154" max="6155" width="8.88671875" style="11"/>
    <col min="6156" max="6156" width="3" style="11" customWidth="1"/>
    <col min="6157" max="6159" width="8.88671875" style="11"/>
    <col min="6160" max="6160" width="7" style="11" customWidth="1"/>
    <col min="6161" max="6400" width="8.88671875" style="11"/>
    <col min="6401" max="6401" width="3" style="11" customWidth="1"/>
    <col min="6402" max="6402" width="4.109375" style="11" customWidth="1"/>
    <col min="6403" max="6403" width="54" style="11" customWidth="1"/>
    <col min="6404" max="6404" width="3.6640625" style="11" customWidth="1"/>
    <col min="6405" max="6405" width="90.33203125" style="11" customWidth="1"/>
    <col min="6406" max="6407" width="8.88671875" style="11"/>
    <col min="6408" max="6408" width="15.44140625" style="11" customWidth="1"/>
    <col min="6409" max="6409" width="5.109375" style="11" customWidth="1"/>
    <col min="6410" max="6411" width="8.88671875" style="11"/>
    <col min="6412" max="6412" width="3" style="11" customWidth="1"/>
    <col min="6413" max="6415" width="8.88671875" style="11"/>
    <col min="6416" max="6416" width="7" style="11" customWidth="1"/>
    <col min="6417" max="6656" width="8.88671875" style="11"/>
    <col min="6657" max="6657" width="3" style="11" customWidth="1"/>
    <col min="6658" max="6658" width="4.109375" style="11" customWidth="1"/>
    <col min="6659" max="6659" width="54" style="11" customWidth="1"/>
    <col min="6660" max="6660" width="3.6640625" style="11" customWidth="1"/>
    <col min="6661" max="6661" width="90.33203125" style="11" customWidth="1"/>
    <col min="6662" max="6663" width="8.88671875" style="11"/>
    <col min="6664" max="6664" width="15.44140625" style="11" customWidth="1"/>
    <col min="6665" max="6665" width="5.109375" style="11" customWidth="1"/>
    <col min="6666" max="6667" width="8.88671875" style="11"/>
    <col min="6668" max="6668" width="3" style="11" customWidth="1"/>
    <col min="6669" max="6671" width="8.88671875" style="11"/>
    <col min="6672" max="6672" width="7" style="11" customWidth="1"/>
    <col min="6673" max="6912" width="8.88671875" style="11"/>
    <col min="6913" max="6913" width="3" style="11" customWidth="1"/>
    <col min="6914" max="6914" width="4.109375" style="11" customWidth="1"/>
    <col min="6915" max="6915" width="54" style="11" customWidth="1"/>
    <col min="6916" max="6916" width="3.6640625" style="11" customWidth="1"/>
    <col min="6917" max="6917" width="90.33203125" style="11" customWidth="1"/>
    <col min="6918" max="6919" width="8.88671875" style="11"/>
    <col min="6920" max="6920" width="15.44140625" style="11" customWidth="1"/>
    <col min="6921" max="6921" width="5.109375" style="11" customWidth="1"/>
    <col min="6922" max="6923" width="8.88671875" style="11"/>
    <col min="6924" max="6924" width="3" style="11" customWidth="1"/>
    <col min="6925" max="6927" width="8.88671875" style="11"/>
    <col min="6928" max="6928" width="7" style="11" customWidth="1"/>
    <col min="6929" max="7168" width="8.88671875" style="11"/>
    <col min="7169" max="7169" width="3" style="11" customWidth="1"/>
    <col min="7170" max="7170" width="4.109375" style="11" customWidth="1"/>
    <col min="7171" max="7171" width="54" style="11" customWidth="1"/>
    <col min="7172" max="7172" width="3.6640625" style="11" customWidth="1"/>
    <col min="7173" max="7173" width="90.33203125" style="11" customWidth="1"/>
    <col min="7174" max="7175" width="8.88671875" style="11"/>
    <col min="7176" max="7176" width="15.44140625" style="11" customWidth="1"/>
    <col min="7177" max="7177" width="5.109375" style="11" customWidth="1"/>
    <col min="7178" max="7179" width="8.88671875" style="11"/>
    <col min="7180" max="7180" width="3" style="11" customWidth="1"/>
    <col min="7181" max="7183" width="8.88671875" style="11"/>
    <col min="7184" max="7184" width="7" style="11" customWidth="1"/>
    <col min="7185" max="7424" width="8.88671875" style="11"/>
    <col min="7425" max="7425" width="3" style="11" customWidth="1"/>
    <col min="7426" max="7426" width="4.109375" style="11" customWidth="1"/>
    <col min="7427" max="7427" width="54" style="11" customWidth="1"/>
    <col min="7428" max="7428" width="3.6640625" style="11" customWidth="1"/>
    <col min="7429" max="7429" width="90.33203125" style="11" customWidth="1"/>
    <col min="7430" max="7431" width="8.88671875" style="11"/>
    <col min="7432" max="7432" width="15.44140625" style="11" customWidth="1"/>
    <col min="7433" max="7433" width="5.109375" style="11" customWidth="1"/>
    <col min="7434" max="7435" width="8.88671875" style="11"/>
    <col min="7436" max="7436" width="3" style="11" customWidth="1"/>
    <col min="7437" max="7439" width="8.88671875" style="11"/>
    <col min="7440" max="7440" width="7" style="11" customWidth="1"/>
    <col min="7441" max="7680" width="8.88671875" style="11"/>
    <col min="7681" max="7681" width="3" style="11" customWidth="1"/>
    <col min="7682" max="7682" width="4.109375" style="11" customWidth="1"/>
    <col min="7683" max="7683" width="54" style="11" customWidth="1"/>
    <col min="7684" max="7684" width="3.6640625" style="11" customWidth="1"/>
    <col min="7685" max="7685" width="90.33203125" style="11" customWidth="1"/>
    <col min="7686" max="7687" width="8.88671875" style="11"/>
    <col min="7688" max="7688" width="15.44140625" style="11" customWidth="1"/>
    <col min="7689" max="7689" width="5.109375" style="11" customWidth="1"/>
    <col min="7690" max="7691" width="8.88671875" style="11"/>
    <col min="7692" max="7692" width="3" style="11" customWidth="1"/>
    <col min="7693" max="7695" width="8.88671875" style="11"/>
    <col min="7696" max="7696" width="7" style="11" customWidth="1"/>
    <col min="7697" max="7936" width="8.88671875" style="11"/>
    <col min="7937" max="7937" width="3" style="11" customWidth="1"/>
    <col min="7938" max="7938" width="4.109375" style="11" customWidth="1"/>
    <col min="7939" max="7939" width="54" style="11" customWidth="1"/>
    <col min="7940" max="7940" width="3.6640625" style="11" customWidth="1"/>
    <col min="7941" max="7941" width="90.33203125" style="11" customWidth="1"/>
    <col min="7942" max="7943" width="8.88671875" style="11"/>
    <col min="7944" max="7944" width="15.44140625" style="11" customWidth="1"/>
    <col min="7945" max="7945" width="5.109375" style="11" customWidth="1"/>
    <col min="7946" max="7947" width="8.88671875" style="11"/>
    <col min="7948" max="7948" width="3" style="11" customWidth="1"/>
    <col min="7949" max="7951" width="8.88671875" style="11"/>
    <col min="7952" max="7952" width="7" style="11" customWidth="1"/>
    <col min="7953" max="8192" width="8.88671875" style="11"/>
    <col min="8193" max="8193" width="3" style="11" customWidth="1"/>
    <col min="8194" max="8194" width="4.109375" style="11" customWidth="1"/>
    <col min="8195" max="8195" width="54" style="11" customWidth="1"/>
    <col min="8196" max="8196" width="3.6640625" style="11" customWidth="1"/>
    <col min="8197" max="8197" width="90.33203125" style="11" customWidth="1"/>
    <col min="8198" max="8199" width="8.88671875" style="11"/>
    <col min="8200" max="8200" width="15.44140625" style="11" customWidth="1"/>
    <col min="8201" max="8201" width="5.109375" style="11" customWidth="1"/>
    <col min="8202" max="8203" width="8.88671875" style="11"/>
    <col min="8204" max="8204" width="3" style="11" customWidth="1"/>
    <col min="8205" max="8207" width="8.88671875" style="11"/>
    <col min="8208" max="8208" width="7" style="11" customWidth="1"/>
    <col min="8209" max="8448" width="8.88671875" style="11"/>
    <col min="8449" max="8449" width="3" style="11" customWidth="1"/>
    <col min="8450" max="8450" width="4.109375" style="11" customWidth="1"/>
    <col min="8451" max="8451" width="54" style="11" customWidth="1"/>
    <col min="8452" max="8452" width="3.6640625" style="11" customWidth="1"/>
    <col min="8453" max="8453" width="90.33203125" style="11" customWidth="1"/>
    <col min="8454" max="8455" width="8.88671875" style="11"/>
    <col min="8456" max="8456" width="15.44140625" style="11" customWidth="1"/>
    <col min="8457" max="8457" width="5.109375" style="11" customWidth="1"/>
    <col min="8458" max="8459" width="8.88671875" style="11"/>
    <col min="8460" max="8460" width="3" style="11" customWidth="1"/>
    <col min="8461" max="8463" width="8.88671875" style="11"/>
    <col min="8464" max="8464" width="7" style="11" customWidth="1"/>
    <col min="8465" max="8704" width="8.88671875" style="11"/>
    <col min="8705" max="8705" width="3" style="11" customWidth="1"/>
    <col min="8706" max="8706" width="4.109375" style="11" customWidth="1"/>
    <col min="8707" max="8707" width="54" style="11" customWidth="1"/>
    <col min="8708" max="8708" width="3.6640625" style="11" customWidth="1"/>
    <col min="8709" max="8709" width="90.33203125" style="11" customWidth="1"/>
    <col min="8710" max="8711" width="8.88671875" style="11"/>
    <col min="8712" max="8712" width="15.44140625" style="11" customWidth="1"/>
    <col min="8713" max="8713" width="5.109375" style="11" customWidth="1"/>
    <col min="8714" max="8715" width="8.88671875" style="11"/>
    <col min="8716" max="8716" width="3" style="11" customWidth="1"/>
    <col min="8717" max="8719" width="8.88671875" style="11"/>
    <col min="8720" max="8720" width="7" style="11" customWidth="1"/>
    <col min="8721" max="8960" width="8.88671875" style="11"/>
    <col min="8961" max="8961" width="3" style="11" customWidth="1"/>
    <col min="8962" max="8962" width="4.109375" style="11" customWidth="1"/>
    <col min="8963" max="8963" width="54" style="11" customWidth="1"/>
    <col min="8964" max="8964" width="3.6640625" style="11" customWidth="1"/>
    <col min="8965" max="8965" width="90.33203125" style="11" customWidth="1"/>
    <col min="8966" max="8967" width="8.88671875" style="11"/>
    <col min="8968" max="8968" width="15.44140625" style="11" customWidth="1"/>
    <col min="8969" max="8969" width="5.109375" style="11" customWidth="1"/>
    <col min="8970" max="8971" width="8.88671875" style="11"/>
    <col min="8972" max="8972" width="3" style="11" customWidth="1"/>
    <col min="8973" max="8975" width="8.88671875" style="11"/>
    <col min="8976" max="8976" width="7" style="11" customWidth="1"/>
    <col min="8977" max="9216" width="8.88671875" style="11"/>
    <col min="9217" max="9217" width="3" style="11" customWidth="1"/>
    <col min="9218" max="9218" width="4.109375" style="11" customWidth="1"/>
    <col min="9219" max="9219" width="54" style="11" customWidth="1"/>
    <col min="9220" max="9220" width="3.6640625" style="11" customWidth="1"/>
    <col min="9221" max="9221" width="90.33203125" style="11" customWidth="1"/>
    <col min="9222" max="9223" width="8.88671875" style="11"/>
    <col min="9224" max="9224" width="15.44140625" style="11" customWidth="1"/>
    <col min="9225" max="9225" width="5.109375" style="11" customWidth="1"/>
    <col min="9226" max="9227" width="8.88671875" style="11"/>
    <col min="9228" max="9228" width="3" style="11" customWidth="1"/>
    <col min="9229" max="9231" width="8.88671875" style="11"/>
    <col min="9232" max="9232" width="7" style="11" customWidth="1"/>
    <col min="9233" max="9472" width="8.88671875" style="11"/>
    <col min="9473" max="9473" width="3" style="11" customWidth="1"/>
    <col min="9474" max="9474" width="4.109375" style="11" customWidth="1"/>
    <col min="9475" max="9475" width="54" style="11" customWidth="1"/>
    <col min="9476" max="9476" width="3.6640625" style="11" customWidth="1"/>
    <col min="9477" max="9477" width="90.33203125" style="11" customWidth="1"/>
    <col min="9478" max="9479" width="8.88671875" style="11"/>
    <col min="9480" max="9480" width="15.44140625" style="11" customWidth="1"/>
    <col min="9481" max="9481" width="5.109375" style="11" customWidth="1"/>
    <col min="9482" max="9483" width="8.88671875" style="11"/>
    <col min="9484" max="9484" width="3" style="11" customWidth="1"/>
    <col min="9485" max="9487" width="8.88671875" style="11"/>
    <col min="9488" max="9488" width="7" style="11" customWidth="1"/>
    <col min="9489" max="9728" width="8.88671875" style="11"/>
    <col min="9729" max="9729" width="3" style="11" customWidth="1"/>
    <col min="9730" max="9730" width="4.109375" style="11" customWidth="1"/>
    <col min="9731" max="9731" width="54" style="11" customWidth="1"/>
    <col min="9732" max="9732" width="3.6640625" style="11" customWidth="1"/>
    <col min="9733" max="9733" width="90.33203125" style="11" customWidth="1"/>
    <col min="9734" max="9735" width="8.88671875" style="11"/>
    <col min="9736" max="9736" width="15.44140625" style="11" customWidth="1"/>
    <col min="9737" max="9737" width="5.109375" style="11" customWidth="1"/>
    <col min="9738" max="9739" width="8.88671875" style="11"/>
    <col min="9740" max="9740" width="3" style="11" customWidth="1"/>
    <col min="9741" max="9743" width="8.88671875" style="11"/>
    <col min="9744" max="9744" width="7" style="11" customWidth="1"/>
    <col min="9745" max="9984" width="8.88671875" style="11"/>
    <col min="9985" max="9985" width="3" style="11" customWidth="1"/>
    <col min="9986" max="9986" width="4.109375" style="11" customWidth="1"/>
    <col min="9987" max="9987" width="54" style="11" customWidth="1"/>
    <col min="9988" max="9988" width="3.6640625" style="11" customWidth="1"/>
    <col min="9989" max="9989" width="90.33203125" style="11" customWidth="1"/>
    <col min="9990" max="9991" width="8.88671875" style="11"/>
    <col min="9992" max="9992" width="15.44140625" style="11" customWidth="1"/>
    <col min="9993" max="9993" width="5.109375" style="11" customWidth="1"/>
    <col min="9994" max="9995" width="8.88671875" style="11"/>
    <col min="9996" max="9996" width="3" style="11" customWidth="1"/>
    <col min="9997" max="9999" width="8.88671875" style="11"/>
    <col min="10000" max="10000" width="7" style="11" customWidth="1"/>
    <col min="10001" max="10240" width="8.88671875" style="11"/>
    <col min="10241" max="10241" width="3" style="11" customWidth="1"/>
    <col min="10242" max="10242" width="4.109375" style="11" customWidth="1"/>
    <col min="10243" max="10243" width="54" style="11" customWidth="1"/>
    <col min="10244" max="10244" width="3.6640625" style="11" customWidth="1"/>
    <col min="10245" max="10245" width="90.33203125" style="11" customWidth="1"/>
    <col min="10246" max="10247" width="8.88671875" style="11"/>
    <col min="10248" max="10248" width="15.44140625" style="11" customWidth="1"/>
    <col min="10249" max="10249" width="5.109375" style="11" customWidth="1"/>
    <col min="10250" max="10251" width="8.88671875" style="11"/>
    <col min="10252" max="10252" width="3" style="11" customWidth="1"/>
    <col min="10253" max="10255" width="8.88671875" style="11"/>
    <col min="10256" max="10256" width="7" style="11" customWidth="1"/>
    <col min="10257" max="10496" width="8.88671875" style="11"/>
    <col min="10497" max="10497" width="3" style="11" customWidth="1"/>
    <col min="10498" max="10498" width="4.109375" style="11" customWidth="1"/>
    <col min="10499" max="10499" width="54" style="11" customWidth="1"/>
    <col min="10500" max="10500" width="3.6640625" style="11" customWidth="1"/>
    <col min="10501" max="10501" width="90.33203125" style="11" customWidth="1"/>
    <col min="10502" max="10503" width="8.88671875" style="11"/>
    <col min="10504" max="10504" width="15.44140625" style="11" customWidth="1"/>
    <col min="10505" max="10505" width="5.109375" style="11" customWidth="1"/>
    <col min="10506" max="10507" width="8.88671875" style="11"/>
    <col min="10508" max="10508" width="3" style="11" customWidth="1"/>
    <col min="10509" max="10511" width="8.88671875" style="11"/>
    <col min="10512" max="10512" width="7" style="11" customWidth="1"/>
    <col min="10513" max="10752" width="8.88671875" style="11"/>
    <col min="10753" max="10753" width="3" style="11" customWidth="1"/>
    <col min="10754" max="10754" width="4.109375" style="11" customWidth="1"/>
    <col min="10755" max="10755" width="54" style="11" customWidth="1"/>
    <col min="10756" max="10756" width="3.6640625" style="11" customWidth="1"/>
    <col min="10757" max="10757" width="90.33203125" style="11" customWidth="1"/>
    <col min="10758" max="10759" width="8.88671875" style="11"/>
    <col min="10760" max="10760" width="15.44140625" style="11" customWidth="1"/>
    <col min="10761" max="10761" width="5.109375" style="11" customWidth="1"/>
    <col min="10762" max="10763" width="8.88671875" style="11"/>
    <col min="10764" max="10764" width="3" style="11" customWidth="1"/>
    <col min="10765" max="10767" width="8.88671875" style="11"/>
    <col min="10768" max="10768" width="7" style="11" customWidth="1"/>
    <col min="10769" max="11008" width="8.88671875" style="11"/>
    <col min="11009" max="11009" width="3" style="11" customWidth="1"/>
    <col min="11010" max="11010" width="4.109375" style="11" customWidth="1"/>
    <col min="11011" max="11011" width="54" style="11" customWidth="1"/>
    <col min="11012" max="11012" width="3.6640625" style="11" customWidth="1"/>
    <col min="11013" max="11013" width="90.33203125" style="11" customWidth="1"/>
    <col min="11014" max="11015" width="8.88671875" style="11"/>
    <col min="11016" max="11016" width="15.44140625" style="11" customWidth="1"/>
    <col min="11017" max="11017" width="5.109375" style="11" customWidth="1"/>
    <col min="11018" max="11019" width="8.88671875" style="11"/>
    <col min="11020" max="11020" width="3" style="11" customWidth="1"/>
    <col min="11021" max="11023" width="8.88671875" style="11"/>
    <col min="11024" max="11024" width="7" style="11" customWidth="1"/>
    <col min="11025" max="11264" width="8.88671875" style="11"/>
    <col min="11265" max="11265" width="3" style="11" customWidth="1"/>
    <col min="11266" max="11266" width="4.109375" style="11" customWidth="1"/>
    <col min="11267" max="11267" width="54" style="11" customWidth="1"/>
    <col min="11268" max="11268" width="3.6640625" style="11" customWidth="1"/>
    <col min="11269" max="11269" width="90.33203125" style="11" customWidth="1"/>
    <col min="11270" max="11271" width="8.88671875" style="11"/>
    <col min="11272" max="11272" width="15.44140625" style="11" customWidth="1"/>
    <col min="11273" max="11273" width="5.109375" style="11" customWidth="1"/>
    <col min="11274" max="11275" width="8.88671875" style="11"/>
    <col min="11276" max="11276" width="3" style="11" customWidth="1"/>
    <col min="11277" max="11279" width="8.88671875" style="11"/>
    <col min="11280" max="11280" width="7" style="11" customWidth="1"/>
    <col min="11281" max="11520" width="8.88671875" style="11"/>
    <col min="11521" max="11521" width="3" style="11" customWidth="1"/>
    <col min="11522" max="11522" width="4.109375" style="11" customWidth="1"/>
    <col min="11523" max="11523" width="54" style="11" customWidth="1"/>
    <col min="11524" max="11524" width="3.6640625" style="11" customWidth="1"/>
    <col min="11525" max="11525" width="90.33203125" style="11" customWidth="1"/>
    <col min="11526" max="11527" width="8.88671875" style="11"/>
    <col min="11528" max="11528" width="15.44140625" style="11" customWidth="1"/>
    <col min="11529" max="11529" width="5.109375" style="11" customWidth="1"/>
    <col min="11530" max="11531" width="8.88671875" style="11"/>
    <col min="11532" max="11532" width="3" style="11" customWidth="1"/>
    <col min="11533" max="11535" width="8.88671875" style="11"/>
    <col min="11536" max="11536" width="7" style="11" customWidth="1"/>
    <col min="11537" max="11776" width="8.88671875" style="11"/>
    <col min="11777" max="11777" width="3" style="11" customWidth="1"/>
    <col min="11778" max="11778" width="4.109375" style="11" customWidth="1"/>
    <col min="11779" max="11779" width="54" style="11" customWidth="1"/>
    <col min="11780" max="11780" width="3.6640625" style="11" customWidth="1"/>
    <col min="11781" max="11781" width="90.33203125" style="11" customWidth="1"/>
    <col min="11782" max="11783" width="8.88671875" style="11"/>
    <col min="11784" max="11784" width="15.44140625" style="11" customWidth="1"/>
    <col min="11785" max="11785" width="5.109375" style="11" customWidth="1"/>
    <col min="11786" max="11787" width="8.88671875" style="11"/>
    <col min="11788" max="11788" width="3" style="11" customWidth="1"/>
    <col min="11789" max="11791" width="8.88671875" style="11"/>
    <col min="11792" max="11792" width="7" style="11" customWidth="1"/>
    <col min="11793" max="12032" width="8.88671875" style="11"/>
    <col min="12033" max="12033" width="3" style="11" customWidth="1"/>
    <col min="12034" max="12034" width="4.109375" style="11" customWidth="1"/>
    <col min="12035" max="12035" width="54" style="11" customWidth="1"/>
    <col min="12036" max="12036" width="3.6640625" style="11" customWidth="1"/>
    <col min="12037" max="12037" width="90.33203125" style="11" customWidth="1"/>
    <col min="12038" max="12039" width="8.88671875" style="11"/>
    <col min="12040" max="12040" width="15.44140625" style="11" customWidth="1"/>
    <col min="12041" max="12041" width="5.109375" style="11" customWidth="1"/>
    <col min="12042" max="12043" width="8.88671875" style="11"/>
    <col min="12044" max="12044" width="3" style="11" customWidth="1"/>
    <col min="12045" max="12047" width="8.88671875" style="11"/>
    <col min="12048" max="12048" width="7" style="11" customWidth="1"/>
    <col min="12049" max="12288" width="8.88671875" style="11"/>
    <col min="12289" max="12289" width="3" style="11" customWidth="1"/>
    <col min="12290" max="12290" width="4.109375" style="11" customWidth="1"/>
    <col min="12291" max="12291" width="54" style="11" customWidth="1"/>
    <col min="12292" max="12292" width="3.6640625" style="11" customWidth="1"/>
    <col min="12293" max="12293" width="90.33203125" style="11" customWidth="1"/>
    <col min="12294" max="12295" width="8.88671875" style="11"/>
    <col min="12296" max="12296" width="15.44140625" style="11" customWidth="1"/>
    <col min="12297" max="12297" width="5.109375" style="11" customWidth="1"/>
    <col min="12298" max="12299" width="8.88671875" style="11"/>
    <col min="12300" max="12300" width="3" style="11" customWidth="1"/>
    <col min="12301" max="12303" width="8.88671875" style="11"/>
    <col min="12304" max="12304" width="7" style="11" customWidth="1"/>
    <col min="12305" max="12544" width="8.88671875" style="11"/>
    <col min="12545" max="12545" width="3" style="11" customWidth="1"/>
    <col min="12546" max="12546" width="4.109375" style="11" customWidth="1"/>
    <col min="12547" max="12547" width="54" style="11" customWidth="1"/>
    <col min="12548" max="12548" width="3.6640625" style="11" customWidth="1"/>
    <col min="12549" max="12549" width="90.33203125" style="11" customWidth="1"/>
    <col min="12550" max="12551" width="8.88671875" style="11"/>
    <col min="12552" max="12552" width="15.44140625" style="11" customWidth="1"/>
    <col min="12553" max="12553" width="5.109375" style="11" customWidth="1"/>
    <col min="12554" max="12555" width="8.88671875" style="11"/>
    <col min="12556" max="12556" width="3" style="11" customWidth="1"/>
    <col min="12557" max="12559" width="8.88671875" style="11"/>
    <col min="12560" max="12560" width="7" style="11" customWidth="1"/>
    <col min="12561" max="12800" width="8.88671875" style="11"/>
    <col min="12801" max="12801" width="3" style="11" customWidth="1"/>
    <col min="12802" max="12802" width="4.109375" style="11" customWidth="1"/>
    <col min="12803" max="12803" width="54" style="11" customWidth="1"/>
    <col min="12804" max="12804" width="3.6640625" style="11" customWidth="1"/>
    <col min="12805" max="12805" width="90.33203125" style="11" customWidth="1"/>
    <col min="12806" max="12807" width="8.88671875" style="11"/>
    <col min="12808" max="12808" width="15.44140625" style="11" customWidth="1"/>
    <col min="12809" max="12809" width="5.109375" style="11" customWidth="1"/>
    <col min="12810" max="12811" width="8.88671875" style="11"/>
    <col min="12812" max="12812" width="3" style="11" customWidth="1"/>
    <col min="12813" max="12815" width="8.88671875" style="11"/>
    <col min="12816" max="12816" width="7" style="11" customWidth="1"/>
    <col min="12817" max="13056" width="8.88671875" style="11"/>
    <col min="13057" max="13057" width="3" style="11" customWidth="1"/>
    <col min="13058" max="13058" width="4.109375" style="11" customWidth="1"/>
    <col min="13059" max="13059" width="54" style="11" customWidth="1"/>
    <col min="13060" max="13060" width="3.6640625" style="11" customWidth="1"/>
    <col min="13061" max="13061" width="90.33203125" style="11" customWidth="1"/>
    <col min="13062" max="13063" width="8.88671875" style="11"/>
    <col min="13064" max="13064" width="15.44140625" style="11" customWidth="1"/>
    <col min="13065" max="13065" width="5.109375" style="11" customWidth="1"/>
    <col min="13066" max="13067" width="8.88671875" style="11"/>
    <col min="13068" max="13068" width="3" style="11" customWidth="1"/>
    <col min="13069" max="13071" width="8.88671875" style="11"/>
    <col min="13072" max="13072" width="7" style="11" customWidth="1"/>
    <col min="13073" max="13312" width="8.88671875" style="11"/>
    <col min="13313" max="13313" width="3" style="11" customWidth="1"/>
    <col min="13314" max="13314" width="4.109375" style="11" customWidth="1"/>
    <col min="13315" max="13315" width="54" style="11" customWidth="1"/>
    <col min="13316" max="13316" width="3.6640625" style="11" customWidth="1"/>
    <col min="13317" max="13317" width="90.33203125" style="11" customWidth="1"/>
    <col min="13318" max="13319" width="8.88671875" style="11"/>
    <col min="13320" max="13320" width="15.44140625" style="11" customWidth="1"/>
    <col min="13321" max="13321" width="5.109375" style="11" customWidth="1"/>
    <col min="13322" max="13323" width="8.88671875" style="11"/>
    <col min="13324" max="13324" width="3" style="11" customWidth="1"/>
    <col min="13325" max="13327" width="8.88671875" style="11"/>
    <col min="13328" max="13328" width="7" style="11" customWidth="1"/>
    <col min="13329" max="13568" width="8.88671875" style="11"/>
    <col min="13569" max="13569" width="3" style="11" customWidth="1"/>
    <col min="13570" max="13570" width="4.109375" style="11" customWidth="1"/>
    <col min="13571" max="13571" width="54" style="11" customWidth="1"/>
    <col min="13572" max="13572" width="3.6640625" style="11" customWidth="1"/>
    <col min="13573" max="13573" width="90.33203125" style="11" customWidth="1"/>
    <col min="13574" max="13575" width="8.88671875" style="11"/>
    <col min="13576" max="13576" width="15.44140625" style="11" customWidth="1"/>
    <col min="13577" max="13577" width="5.109375" style="11" customWidth="1"/>
    <col min="13578" max="13579" width="8.88671875" style="11"/>
    <col min="13580" max="13580" width="3" style="11" customWidth="1"/>
    <col min="13581" max="13583" width="8.88671875" style="11"/>
    <col min="13584" max="13584" width="7" style="11" customWidth="1"/>
    <col min="13585" max="13824" width="8.88671875" style="11"/>
    <col min="13825" max="13825" width="3" style="11" customWidth="1"/>
    <col min="13826" max="13826" width="4.109375" style="11" customWidth="1"/>
    <col min="13827" max="13827" width="54" style="11" customWidth="1"/>
    <col min="13828" max="13828" width="3.6640625" style="11" customWidth="1"/>
    <col min="13829" max="13829" width="90.33203125" style="11" customWidth="1"/>
    <col min="13830" max="13831" width="8.88671875" style="11"/>
    <col min="13832" max="13832" width="15.44140625" style="11" customWidth="1"/>
    <col min="13833" max="13833" width="5.109375" style="11" customWidth="1"/>
    <col min="13834" max="13835" width="8.88671875" style="11"/>
    <col min="13836" max="13836" width="3" style="11" customWidth="1"/>
    <col min="13837" max="13839" width="8.88671875" style="11"/>
    <col min="13840" max="13840" width="7" style="11" customWidth="1"/>
    <col min="13841" max="14080" width="8.88671875" style="11"/>
    <col min="14081" max="14081" width="3" style="11" customWidth="1"/>
    <col min="14082" max="14082" width="4.109375" style="11" customWidth="1"/>
    <col min="14083" max="14083" width="54" style="11" customWidth="1"/>
    <col min="14084" max="14084" width="3.6640625" style="11" customWidth="1"/>
    <col min="14085" max="14085" width="90.33203125" style="11" customWidth="1"/>
    <col min="14086" max="14087" width="8.88671875" style="11"/>
    <col min="14088" max="14088" width="15.44140625" style="11" customWidth="1"/>
    <col min="14089" max="14089" width="5.109375" style="11" customWidth="1"/>
    <col min="14090" max="14091" width="8.88671875" style="11"/>
    <col min="14092" max="14092" width="3" style="11" customWidth="1"/>
    <col min="14093" max="14095" width="8.88671875" style="11"/>
    <col min="14096" max="14096" width="7" style="11" customWidth="1"/>
    <col min="14097" max="14336" width="8.88671875" style="11"/>
    <col min="14337" max="14337" width="3" style="11" customWidth="1"/>
    <col min="14338" max="14338" width="4.109375" style="11" customWidth="1"/>
    <col min="14339" max="14339" width="54" style="11" customWidth="1"/>
    <col min="14340" max="14340" width="3.6640625" style="11" customWidth="1"/>
    <col min="14341" max="14341" width="90.33203125" style="11" customWidth="1"/>
    <col min="14342" max="14343" width="8.88671875" style="11"/>
    <col min="14344" max="14344" width="15.44140625" style="11" customWidth="1"/>
    <col min="14345" max="14345" width="5.109375" style="11" customWidth="1"/>
    <col min="14346" max="14347" width="8.88671875" style="11"/>
    <col min="14348" max="14348" width="3" style="11" customWidth="1"/>
    <col min="14349" max="14351" width="8.88671875" style="11"/>
    <col min="14352" max="14352" width="7" style="11" customWidth="1"/>
    <col min="14353" max="14592" width="8.88671875" style="11"/>
    <col min="14593" max="14593" width="3" style="11" customWidth="1"/>
    <col min="14594" max="14594" width="4.109375" style="11" customWidth="1"/>
    <col min="14595" max="14595" width="54" style="11" customWidth="1"/>
    <col min="14596" max="14596" width="3.6640625" style="11" customWidth="1"/>
    <col min="14597" max="14597" width="90.33203125" style="11" customWidth="1"/>
    <col min="14598" max="14599" width="8.88671875" style="11"/>
    <col min="14600" max="14600" width="15.44140625" style="11" customWidth="1"/>
    <col min="14601" max="14601" width="5.109375" style="11" customWidth="1"/>
    <col min="14602" max="14603" width="8.88671875" style="11"/>
    <col min="14604" max="14604" width="3" style="11" customWidth="1"/>
    <col min="14605" max="14607" width="8.88671875" style="11"/>
    <col min="14608" max="14608" width="7" style="11" customWidth="1"/>
    <col min="14609" max="14848" width="8.88671875" style="11"/>
    <col min="14849" max="14849" width="3" style="11" customWidth="1"/>
    <col min="14850" max="14850" width="4.109375" style="11" customWidth="1"/>
    <col min="14851" max="14851" width="54" style="11" customWidth="1"/>
    <col min="14852" max="14852" width="3.6640625" style="11" customWidth="1"/>
    <col min="14853" max="14853" width="90.33203125" style="11" customWidth="1"/>
    <col min="14854" max="14855" width="8.88671875" style="11"/>
    <col min="14856" max="14856" width="15.44140625" style="11" customWidth="1"/>
    <col min="14857" max="14857" width="5.109375" style="11" customWidth="1"/>
    <col min="14858" max="14859" width="8.88671875" style="11"/>
    <col min="14860" max="14860" width="3" style="11" customWidth="1"/>
    <col min="14861" max="14863" width="8.88671875" style="11"/>
    <col min="14864" max="14864" width="7" style="11" customWidth="1"/>
    <col min="14865" max="15104" width="8.88671875" style="11"/>
    <col min="15105" max="15105" width="3" style="11" customWidth="1"/>
    <col min="15106" max="15106" width="4.109375" style="11" customWidth="1"/>
    <col min="15107" max="15107" width="54" style="11" customWidth="1"/>
    <col min="15108" max="15108" width="3.6640625" style="11" customWidth="1"/>
    <col min="15109" max="15109" width="90.33203125" style="11" customWidth="1"/>
    <col min="15110" max="15111" width="8.88671875" style="11"/>
    <col min="15112" max="15112" width="15.44140625" style="11" customWidth="1"/>
    <col min="15113" max="15113" width="5.109375" style="11" customWidth="1"/>
    <col min="15114" max="15115" width="8.88671875" style="11"/>
    <col min="15116" max="15116" width="3" style="11" customWidth="1"/>
    <col min="15117" max="15119" width="8.88671875" style="11"/>
    <col min="15120" max="15120" width="7" style="11" customWidth="1"/>
    <col min="15121" max="15360" width="8.88671875" style="11"/>
    <col min="15361" max="15361" width="3" style="11" customWidth="1"/>
    <col min="15362" max="15362" width="4.109375" style="11" customWidth="1"/>
    <col min="15363" max="15363" width="54" style="11" customWidth="1"/>
    <col min="15364" max="15364" width="3.6640625" style="11" customWidth="1"/>
    <col min="15365" max="15365" width="90.33203125" style="11" customWidth="1"/>
    <col min="15366" max="15367" width="8.88671875" style="11"/>
    <col min="15368" max="15368" width="15.44140625" style="11" customWidth="1"/>
    <col min="15369" max="15369" width="5.109375" style="11" customWidth="1"/>
    <col min="15370" max="15371" width="8.88671875" style="11"/>
    <col min="15372" max="15372" width="3" style="11" customWidth="1"/>
    <col min="15373" max="15375" width="8.88671875" style="11"/>
    <col min="15376" max="15376" width="7" style="11" customWidth="1"/>
    <col min="15377" max="15616" width="8.88671875" style="11"/>
    <col min="15617" max="15617" width="3" style="11" customWidth="1"/>
    <col min="15618" max="15618" width="4.109375" style="11" customWidth="1"/>
    <col min="15619" max="15619" width="54" style="11" customWidth="1"/>
    <col min="15620" max="15620" width="3.6640625" style="11" customWidth="1"/>
    <col min="15621" max="15621" width="90.33203125" style="11" customWidth="1"/>
    <col min="15622" max="15623" width="8.88671875" style="11"/>
    <col min="15624" max="15624" width="15.44140625" style="11" customWidth="1"/>
    <col min="15625" max="15625" width="5.109375" style="11" customWidth="1"/>
    <col min="15626" max="15627" width="8.88671875" style="11"/>
    <col min="15628" max="15628" width="3" style="11" customWidth="1"/>
    <col min="15629" max="15631" width="8.88671875" style="11"/>
    <col min="15632" max="15632" width="7" style="11" customWidth="1"/>
    <col min="15633" max="15872" width="8.88671875" style="11"/>
    <col min="15873" max="15873" width="3" style="11" customWidth="1"/>
    <col min="15874" max="15874" width="4.109375" style="11" customWidth="1"/>
    <col min="15875" max="15875" width="54" style="11" customWidth="1"/>
    <col min="15876" max="15876" width="3.6640625" style="11" customWidth="1"/>
    <col min="15877" max="15877" width="90.33203125" style="11" customWidth="1"/>
    <col min="15878" max="15879" width="8.88671875" style="11"/>
    <col min="15880" max="15880" width="15.44140625" style="11" customWidth="1"/>
    <col min="15881" max="15881" width="5.109375" style="11" customWidth="1"/>
    <col min="15882" max="15883" width="8.88671875" style="11"/>
    <col min="15884" max="15884" width="3" style="11" customWidth="1"/>
    <col min="15885" max="15887" width="8.88671875" style="11"/>
    <col min="15888" max="15888" width="7" style="11" customWidth="1"/>
    <col min="15889" max="16128" width="8.88671875" style="11"/>
    <col min="16129" max="16129" width="3" style="11" customWidth="1"/>
    <col min="16130" max="16130" width="4.109375" style="11" customWidth="1"/>
    <col min="16131" max="16131" width="54" style="11" customWidth="1"/>
    <col min="16132" max="16132" width="3.6640625" style="11" customWidth="1"/>
    <col min="16133" max="16133" width="90.33203125" style="11" customWidth="1"/>
    <col min="16134" max="16135" width="8.88671875" style="11"/>
    <col min="16136" max="16136" width="15.44140625" style="11" customWidth="1"/>
    <col min="16137" max="16137" width="5.109375" style="11" customWidth="1"/>
    <col min="16138" max="16139" width="8.88671875" style="11"/>
    <col min="16140" max="16140" width="3" style="11" customWidth="1"/>
    <col min="16141" max="16143" width="8.88671875" style="11"/>
    <col min="16144" max="16144" width="7" style="11" customWidth="1"/>
    <col min="16145" max="16384" width="8.88671875" style="11"/>
  </cols>
  <sheetData>
    <row r="1" ht="30" customHeight="1"/>
    <row r="2" ht="9.9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2" customFormat="1">
      <c r="E30" s="11"/>
      <c r="F30" s="11"/>
      <c r="G30" s="11"/>
      <c r="H30" s="11"/>
    </row>
    <row r="31" spans="5:8" s="12" customFormat="1">
      <c r="E31" s="11"/>
      <c r="F31" s="11"/>
      <c r="G31" s="11"/>
      <c r="H31" s="11"/>
    </row>
    <row r="32" spans="5:8" s="12" customFormat="1"/>
    <row r="40" spans="2:3">
      <c r="B40" s="13"/>
      <c r="C40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485"/>
  <sheetViews>
    <sheetView workbookViewId="0">
      <pane xSplit="6" ySplit="2" topLeftCell="G297" activePane="bottomRight" state="frozenSplit"/>
      <selection pane="topRight" activeCell="G1" sqref="G1"/>
      <selection pane="bottomLeft" activeCell="A3" sqref="A3"/>
      <selection pane="bottomRight" activeCell="G285" sqref="G285"/>
    </sheetView>
  </sheetViews>
  <sheetFormatPr defaultRowHeight="10.199999999999999"/>
  <cols>
    <col min="1" max="1" width="2.44140625" style="10" customWidth="1"/>
    <col min="2" max="2" width="1.44140625" style="10" hidden="1" customWidth="1"/>
    <col min="3" max="3" width="3" style="10" hidden="1" customWidth="1"/>
    <col min="4" max="5" width="3" style="10" customWidth="1"/>
    <col min="6" max="6" width="28.33203125" style="10" customWidth="1"/>
    <col min="7" max="7" width="13.109375" style="10" customWidth="1"/>
    <col min="8" max="9" width="10.109375" style="67" bestFit="1" customWidth="1"/>
    <col min="10" max="16384" width="8.88671875" style="17"/>
  </cols>
  <sheetData>
    <row r="1" spans="1:10" ht="10.8" thickBot="1">
      <c r="A1" s="26"/>
      <c r="B1" s="26"/>
      <c r="C1" s="26"/>
      <c r="D1" s="26"/>
      <c r="E1" s="26"/>
      <c r="F1" s="26"/>
      <c r="G1" s="26"/>
      <c r="H1" s="65"/>
      <c r="I1" s="65"/>
    </row>
    <row r="2" spans="1:10" s="66" customFormat="1" ht="11.4" thickTop="1" thickBot="1">
      <c r="A2" s="8"/>
      <c r="B2" s="8"/>
      <c r="C2" s="8"/>
      <c r="D2" s="8"/>
      <c r="E2" s="8"/>
      <c r="F2" s="8"/>
      <c r="G2" s="68" t="s">
        <v>483</v>
      </c>
      <c r="H2" s="9" t="s">
        <v>0</v>
      </c>
      <c r="I2" s="9" t="s">
        <v>1</v>
      </c>
    </row>
    <row r="3" spans="1:10">
      <c r="A3" s="26"/>
      <c r="B3" s="26"/>
      <c r="C3" s="26" t="s">
        <v>2</v>
      </c>
      <c r="D3" s="26"/>
      <c r="E3" s="26"/>
      <c r="F3" s="26"/>
      <c r="G3" s="30"/>
      <c r="H3" s="27"/>
      <c r="I3" s="27"/>
    </row>
    <row r="4" spans="1:10">
      <c r="A4" s="26"/>
      <c r="B4" s="26"/>
      <c r="C4" s="26"/>
      <c r="D4" s="26" t="s">
        <v>3</v>
      </c>
      <c r="E4" s="26"/>
      <c r="F4" s="26"/>
      <c r="G4" s="30">
        <v>11000</v>
      </c>
      <c r="H4" s="27">
        <v>10787.41</v>
      </c>
      <c r="I4" s="27">
        <v>10241.06</v>
      </c>
      <c r="J4" s="17" t="s">
        <v>497</v>
      </c>
    </row>
    <row r="5" spans="1:10">
      <c r="A5" s="26"/>
      <c r="B5" s="26"/>
      <c r="C5" s="26"/>
      <c r="D5" s="26" t="s">
        <v>4</v>
      </c>
      <c r="E5" s="26"/>
      <c r="F5" s="26"/>
      <c r="G5" s="30"/>
      <c r="H5" s="27">
        <v>0</v>
      </c>
      <c r="I5" s="27">
        <v>4650.96</v>
      </c>
    </row>
    <row r="6" spans="1:10">
      <c r="A6" s="26"/>
      <c r="B6" s="26"/>
      <c r="C6" s="26"/>
      <c r="D6" s="26" t="s">
        <v>5</v>
      </c>
      <c r="E6" s="26"/>
      <c r="F6" s="26"/>
      <c r="G6" s="30">
        <v>15000</v>
      </c>
      <c r="H6" s="27">
        <v>15250</v>
      </c>
      <c r="I6" s="27">
        <v>0</v>
      </c>
      <c r="J6" s="17" t="s">
        <v>498</v>
      </c>
    </row>
    <row r="7" spans="1:10">
      <c r="A7" s="26"/>
      <c r="B7" s="26"/>
      <c r="C7" s="26"/>
      <c r="D7" s="26" t="s">
        <v>6</v>
      </c>
      <c r="E7" s="26"/>
      <c r="F7" s="26"/>
      <c r="G7" s="30"/>
      <c r="H7" s="27"/>
      <c r="I7" s="27"/>
    </row>
    <row r="8" spans="1:10">
      <c r="A8" s="26"/>
      <c r="B8" s="26"/>
      <c r="C8" s="26"/>
      <c r="D8" s="26"/>
      <c r="E8" s="26" t="s">
        <v>7</v>
      </c>
      <c r="F8" s="26"/>
      <c r="G8" s="30"/>
      <c r="H8" s="27">
        <v>0</v>
      </c>
      <c r="I8" s="27">
        <v>1160</v>
      </c>
    </row>
    <row r="9" spans="1:10" ht="10.8" thickBot="1">
      <c r="A9" s="26"/>
      <c r="B9" s="26"/>
      <c r="C9" s="26"/>
      <c r="D9" s="26"/>
      <c r="E9" s="26" t="s">
        <v>8</v>
      </c>
      <c r="F9" s="26"/>
      <c r="G9" s="30"/>
      <c r="H9" s="28">
        <v>0</v>
      </c>
      <c r="I9" s="28">
        <v>-1234.3599999999999</v>
      </c>
    </row>
    <row r="10" spans="1:10">
      <c r="A10" s="26"/>
      <c r="B10" s="26"/>
      <c r="C10" s="26"/>
      <c r="D10" s="26" t="s">
        <v>9</v>
      </c>
      <c r="E10" s="26"/>
      <c r="F10" s="26"/>
      <c r="G10" s="30"/>
      <c r="H10" s="27">
        <f>ROUND(SUM(H7:H9),5)</f>
        <v>0</v>
      </c>
      <c r="I10" s="27">
        <f>ROUND(SUM(I7:I9),5)</f>
        <v>-74.36</v>
      </c>
    </row>
    <row r="11" spans="1:10" ht="30" customHeight="1">
      <c r="A11" s="26"/>
      <c r="B11" s="26"/>
      <c r="C11" s="26"/>
      <c r="D11" s="26" t="s">
        <v>10</v>
      </c>
      <c r="E11" s="26"/>
      <c r="F11" s="26"/>
      <c r="G11" s="30"/>
      <c r="H11" s="27"/>
      <c r="I11" s="27"/>
    </row>
    <row r="12" spans="1:10" ht="19.2" customHeight="1">
      <c r="G12" s="30"/>
      <c r="I12" s="27"/>
    </row>
    <row r="13" spans="1:10">
      <c r="A13" s="26"/>
      <c r="B13" s="26"/>
      <c r="C13" s="26"/>
      <c r="D13" s="26"/>
      <c r="E13" s="26" t="s">
        <v>11</v>
      </c>
      <c r="F13" s="26"/>
      <c r="G13" s="30">
        <v>2700</v>
      </c>
      <c r="H13" s="27">
        <v>2715</v>
      </c>
      <c r="I13" s="27">
        <v>4349</v>
      </c>
    </row>
    <row r="14" spans="1:10">
      <c r="A14" s="26"/>
      <c r="B14" s="26"/>
      <c r="C14" s="26"/>
      <c r="D14" s="26"/>
      <c r="E14" s="26" t="s">
        <v>12</v>
      </c>
      <c r="F14" s="26"/>
      <c r="G14" s="30">
        <v>6000</v>
      </c>
      <c r="H14" s="27">
        <v>16942</v>
      </c>
      <c r="I14" s="27">
        <v>15485.6</v>
      </c>
    </row>
    <row r="15" spans="1:10">
      <c r="A15" s="26"/>
      <c r="B15" s="26"/>
      <c r="C15" s="26"/>
      <c r="D15" s="26"/>
      <c r="E15" s="26" t="s">
        <v>13</v>
      </c>
      <c r="F15" s="26"/>
      <c r="G15" s="30"/>
      <c r="H15" s="27">
        <v>0</v>
      </c>
      <c r="I15" s="27">
        <v>1216.9000000000001</v>
      </c>
    </row>
    <row r="16" spans="1:10">
      <c r="A16" s="26"/>
      <c r="B16" s="26"/>
      <c r="C16" s="26"/>
      <c r="D16" s="26"/>
      <c r="E16" s="26" t="s">
        <v>14</v>
      </c>
      <c r="F16" s="26"/>
      <c r="G16" s="30"/>
      <c r="H16" s="27">
        <v>0</v>
      </c>
      <c r="I16" s="27">
        <v>1283</v>
      </c>
    </row>
    <row r="17" spans="1:9">
      <c r="A17" s="26"/>
      <c r="B17" s="26"/>
      <c r="C17" s="26"/>
      <c r="D17" s="26"/>
      <c r="E17" s="26" t="s">
        <v>15</v>
      </c>
      <c r="F17" s="26"/>
      <c r="G17" s="30"/>
      <c r="H17" s="27">
        <v>0</v>
      </c>
      <c r="I17" s="27">
        <v>746</v>
      </c>
    </row>
    <row r="18" spans="1:9">
      <c r="A18" s="26"/>
      <c r="B18" s="26"/>
      <c r="C18" s="26"/>
      <c r="D18" s="26"/>
      <c r="E18" s="26" t="s">
        <v>16</v>
      </c>
      <c r="F18" s="26"/>
      <c r="G18" s="30"/>
      <c r="H18" s="27">
        <v>0</v>
      </c>
      <c r="I18" s="27">
        <v>475</v>
      </c>
    </row>
    <row r="19" spans="1:9">
      <c r="A19" s="26"/>
      <c r="B19" s="26"/>
      <c r="C19" s="26"/>
      <c r="D19" s="26"/>
      <c r="E19" s="26" t="s">
        <v>17</v>
      </c>
      <c r="F19" s="26"/>
      <c r="G19" s="30"/>
      <c r="H19" s="27">
        <v>0</v>
      </c>
      <c r="I19" s="27">
        <v>1025</v>
      </c>
    </row>
    <row r="20" spans="1:9">
      <c r="A20" s="26"/>
      <c r="B20" s="26"/>
      <c r="C20" s="26"/>
      <c r="D20" s="26"/>
      <c r="E20" s="26" t="s">
        <v>18</v>
      </c>
      <c r="F20" s="26"/>
      <c r="G20" s="30"/>
      <c r="H20" s="27">
        <v>0</v>
      </c>
      <c r="I20" s="27">
        <v>643</v>
      </c>
    </row>
    <row r="21" spans="1:9">
      <c r="A21" s="26"/>
      <c r="B21" s="26"/>
      <c r="C21" s="26"/>
      <c r="D21" s="26"/>
      <c r="E21" s="26" t="s">
        <v>19</v>
      </c>
      <c r="F21" s="26"/>
      <c r="G21" s="30"/>
      <c r="H21" s="27">
        <v>0</v>
      </c>
      <c r="I21" s="27">
        <v>499</v>
      </c>
    </row>
    <row r="22" spans="1:9">
      <c r="A22" s="26"/>
      <c r="B22" s="26"/>
      <c r="C22" s="26"/>
      <c r="D22" s="26"/>
      <c r="E22" s="26" t="s">
        <v>20</v>
      </c>
      <c r="F22" s="26"/>
      <c r="G22" s="30"/>
      <c r="H22" s="27">
        <v>0</v>
      </c>
      <c r="I22" s="27">
        <v>1000</v>
      </c>
    </row>
    <row r="23" spans="1:9">
      <c r="A23" s="26"/>
      <c r="B23" s="26"/>
      <c r="C23" s="26"/>
      <c r="D23" s="26"/>
      <c r="E23" s="26" t="s">
        <v>21</v>
      </c>
      <c r="F23" s="26"/>
      <c r="G23" s="30"/>
      <c r="H23" s="27">
        <v>0</v>
      </c>
      <c r="I23" s="27">
        <v>950.2</v>
      </c>
    </row>
    <row r="24" spans="1:9">
      <c r="A24" s="26"/>
      <c r="B24" s="26"/>
      <c r="C24" s="26"/>
      <c r="D24" s="26"/>
      <c r="E24" s="26" t="s">
        <v>22</v>
      </c>
      <c r="F24" s="26"/>
      <c r="G24" s="30"/>
      <c r="H24" s="27">
        <v>0</v>
      </c>
      <c r="I24" s="27">
        <v>34.700000000000003</v>
      </c>
    </row>
    <row r="25" spans="1:9">
      <c r="A25" s="26"/>
      <c r="B25" s="26"/>
      <c r="C25" s="26"/>
      <c r="D25" s="26"/>
      <c r="E25" s="26" t="s">
        <v>23</v>
      </c>
      <c r="F25" s="26"/>
      <c r="G25" s="30"/>
      <c r="H25" s="27">
        <v>0</v>
      </c>
      <c r="I25" s="27">
        <v>27</v>
      </c>
    </row>
    <row r="26" spans="1:9">
      <c r="A26" s="26"/>
      <c r="B26" s="26"/>
      <c r="C26" s="26"/>
      <c r="D26" s="26"/>
      <c r="E26" s="26" t="s">
        <v>24</v>
      </c>
      <c r="F26" s="26"/>
      <c r="G26" s="30"/>
      <c r="H26" s="27">
        <v>0</v>
      </c>
      <c r="I26" s="27">
        <v>27</v>
      </c>
    </row>
    <row r="27" spans="1:9" ht="10.8" thickBot="1">
      <c r="A27" s="26"/>
      <c r="B27" s="26"/>
      <c r="C27" s="26"/>
      <c r="D27" s="26"/>
      <c r="E27" s="26" t="s">
        <v>25</v>
      </c>
      <c r="F27" s="26"/>
      <c r="G27" s="30"/>
      <c r="H27" s="28">
        <v>1271.67</v>
      </c>
      <c r="I27" s="28">
        <v>358</v>
      </c>
    </row>
    <row r="28" spans="1:9">
      <c r="A28" s="26"/>
      <c r="B28" s="26"/>
      <c r="C28" s="26"/>
      <c r="D28" s="26" t="s">
        <v>26</v>
      </c>
      <c r="E28" s="26"/>
      <c r="F28" s="26"/>
      <c r="G28" s="30"/>
      <c r="H28" s="27">
        <f>ROUND(SUM(H11:H27),5)</f>
        <v>20928.669999999998</v>
      </c>
      <c r="I28" s="27">
        <f>ROUND(SUM(I11:I27),5)</f>
        <v>28119.4</v>
      </c>
    </row>
    <row r="29" spans="1:9" ht="30" customHeight="1">
      <c r="A29" s="26"/>
      <c r="B29" s="26"/>
      <c r="C29" s="26"/>
      <c r="D29" s="26" t="s">
        <v>27</v>
      </c>
      <c r="E29" s="26"/>
      <c r="F29" s="26"/>
      <c r="G29" s="30"/>
      <c r="H29" s="27"/>
      <c r="I29" s="27"/>
    </row>
    <row r="30" spans="1:9" ht="18" customHeight="1">
      <c r="A30" s="29" t="s">
        <v>480</v>
      </c>
      <c r="B30" s="29"/>
      <c r="C30" s="29"/>
      <c r="D30" s="29"/>
      <c r="E30" s="29" t="s">
        <v>484</v>
      </c>
      <c r="F30" s="29"/>
      <c r="G30" s="30">
        <v>9000</v>
      </c>
      <c r="H30" s="27"/>
      <c r="I30" s="27"/>
    </row>
    <row r="31" spans="1:9">
      <c r="A31" s="26"/>
      <c r="B31" s="26"/>
      <c r="C31" s="26"/>
      <c r="D31" s="26"/>
      <c r="E31" s="26" t="s">
        <v>28</v>
      </c>
      <c r="F31" s="26"/>
      <c r="G31" s="30"/>
      <c r="H31" s="27">
        <v>3806</v>
      </c>
      <c r="I31" s="27">
        <v>0</v>
      </c>
    </row>
    <row r="32" spans="1:9">
      <c r="A32" s="26"/>
      <c r="B32" s="26"/>
      <c r="C32" s="26"/>
      <c r="D32" s="26"/>
      <c r="E32" s="26" t="s">
        <v>29</v>
      </c>
      <c r="F32" s="26"/>
      <c r="G32" s="30"/>
      <c r="H32" s="27">
        <v>0</v>
      </c>
      <c r="I32" s="27">
        <v>811</v>
      </c>
    </row>
    <row r="33" spans="1:9">
      <c r="A33" s="26"/>
      <c r="B33" s="26"/>
      <c r="C33" s="26"/>
      <c r="D33" s="26"/>
      <c r="E33" s="26" t="s">
        <v>30</v>
      </c>
      <c r="F33" s="26"/>
      <c r="G33" s="30"/>
      <c r="H33" s="27">
        <v>30</v>
      </c>
      <c r="I33" s="27">
        <v>842</v>
      </c>
    </row>
    <row r="34" spans="1:9">
      <c r="A34" s="26"/>
      <c r="B34" s="26"/>
      <c r="C34" s="26"/>
      <c r="D34" s="26"/>
      <c r="E34" s="26" t="s">
        <v>31</v>
      </c>
      <c r="F34" s="26"/>
      <c r="G34" s="30"/>
      <c r="H34" s="27">
        <v>0</v>
      </c>
      <c r="I34" s="27">
        <v>451.5</v>
      </c>
    </row>
    <row r="35" spans="1:9">
      <c r="A35" s="26"/>
      <c r="B35" s="26"/>
      <c r="C35" s="26"/>
      <c r="D35" s="26"/>
      <c r="E35" s="26" t="s">
        <v>32</v>
      </c>
      <c r="F35" s="26"/>
      <c r="G35" s="30"/>
      <c r="H35" s="27">
        <v>0</v>
      </c>
      <c r="I35" s="27">
        <v>300</v>
      </c>
    </row>
    <row r="36" spans="1:9">
      <c r="A36" s="26"/>
      <c r="B36" s="26"/>
      <c r="C36" s="26"/>
      <c r="D36" s="26"/>
      <c r="E36" s="26" t="s">
        <v>33</v>
      </c>
      <c r="F36" s="26"/>
      <c r="G36" s="30"/>
      <c r="H36" s="27">
        <v>0</v>
      </c>
      <c r="I36" s="27">
        <v>1560</v>
      </c>
    </row>
    <row r="37" spans="1:9">
      <c r="A37" s="26"/>
      <c r="B37" s="26"/>
      <c r="C37" s="26"/>
      <c r="D37" s="26"/>
      <c r="E37" s="26" t="s">
        <v>34</v>
      </c>
      <c r="F37" s="26"/>
      <c r="G37" s="30"/>
      <c r="H37" s="27">
        <v>0</v>
      </c>
      <c r="I37" s="27">
        <v>214</v>
      </c>
    </row>
    <row r="38" spans="1:9">
      <c r="A38" s="26"/>
      <c r="B38" s="26"/>
      <c r="C38" s="26"/>
      <c r="D38" s="26"/>
      <c r="E38" s="26" t="s">
        <v>35</v>
      </c>
      <c r="F38" s="26"/>
      <c r="G38" s="30"/>
      <c r="H38" s="27">
        <v>0</v>
      </c>
      <c r="I38" s="27">
        <v>360</v>
      </c>
    </row>
    <row r="39" spans="1:9">
      <c r="A39" s="26"/>
      <c r="B39" s="26"/>
      <c r="C39" s="26"/>
      <c r="D39" s="26"/>
      <c r="E39" s="26" t="s">
        <v>36</v>
      </c>
      <c r="F39" s="26"/>
      <c r="G39" s="30"/>
      <c r="H39" s="27">
        <v>0</v>
      </c>
      <c r="I39" s="27">
        <v>30</v>
      </c>
    </row>
    <row r="40" spans="1:9" ht="10.8" thickBot="1">
      <c r="A40" s="26"/>
      <c r="B40" s="26"/>
      <c r="C40" s="26"/>
      <c r="D40" s="26"/>
      <c r="E40" s="26" t="s">
        <v>37</v>
      </c>
      <c r="F40" s="26"/>
      <c r="G40" s="30"/>
      <c r="H40" s="28">
        <v>4043.4</v>
      </c>
      <c r="I40" s="28">
        <v>2041.29</v>
      </c>
    </row>
    <row r="41" spans="1:9">
      <c r="A41" s="26"/>
      <c r="B41" s="26"/>
      <c r="C41" s="26"/>
      <c r="D41" s="26" t="s">
        <v>38</v>
      </c>
      <c r="E41" s="26"/>
      <c r="F41" s="26"/>
      <c r="G41" s="30">
        <v>7500</v>
      </c>
      <c r="H41" s="27">
        <f>ROUND(SUM(H29:H40),5)</f>
        <v>7879.4</v>
      </c>
      <c r="I41" s="27">
        <f>ROUND(SUM(I29:I40),5)</f>
        <v>6609.79</v>
      </c>
    </row>
    <row r="42" spans="1:9" ht="30" customHeight="1">
      <c r="A42" s="26"/>
      <c r="B42" s="26"/>
      <c r="C42" s="26"/>
      <c r="D42" s="26" t="s">
        <v>39</v>
      </c>
      <c r="E42" s="26"/>
      <c r="F42" s="26"/>
      <c r="G42" s="30"/>
      <c r="H42" s="27"/>
      <c r="I42" s="27"/>
    </row>
    <row r="43" spans="1:9">
      <c r="A43" s="26"/>
      <c r="B43" s="26"/>
      <c r="C43" s="26"/>
      <c r="D43" s="26"/>
      <c r="E43" s="26" t="s">
        <v>40</v>
      </c>
      <c r="F43" s="26"/>
      <c r="G43" s="30"/>
      <c r="H43" s="27">
        <v>0</v>
      </c>
      <c r="I43" s="27">
        <v>25</v>
      </c>
    </row>
    <row r="44" spans="1:9">
      <c r="A44" s="26"/>
      <c r="B44" s="26"/>
      <c r="C44" s="26"/>
      <c r="D44" s="26"/>
      <c r="E44" s="26" t="s">
        <v>41</v>
      </c>
      <c r="F44" s="26"/>
      <c r="G44" s="30"/>
      <c r="H44" s="27">
        <v>0</v>
      </c>
      <c r="I44" s="27">
        <v>795</v>
      </c>
    </row>
    <row r="45" spans="1:9">
      <c r="A45" s="26"/>
      <c r="B45" s="26"/>
      <c r="C45" s="26"/>
      <c r="D45" s="26"/>
      <c r="E45" s="26" t="s">
        <v>42</v>
      </c>
      <c r="F45" s="26"/>
      <c r="G45" s="30"/>
      <c r="H45" s="27">
        <v>0</v>
      </c>
      <c r="I45" s="27">
        <v>75</v>
      </c>
    </row>
    <row r="46" spans="1:9" ht="10.8" thickBot="1">
      <c r="A46" s="26"/>
      <c r="B46" s="26"/>
      <c r="C46" s="26"/>
      <c r="D46" s="26"/>
      <c r="E46" s="26" t="s">
        <v>43</v>
      </c>
      <c r="F46" s="26"/>
      <c r="G46" s="30">
        <v>8000</v>
      </c>
      <c r="H46" s="28">
        <v>4327.78</v>
      </c>
      <c r="I46" s="28">
        <v>294.17</v>
      </c>
    </row>
    <row r="47" spans="1:9">
      <c r="A47" s="26"/>
      <c r="B47" s="26"/>
      <c r="C47" s="26"/>
      <c r="D47" s="26" t="s">
        <v>44</v>
      </c>
      <c r="E47" s="26"/>
      <c r="F47" s="26"/>
      <c r="G47" s="30"/>
      <c r="H47" s="27">
        <f>ROUND(SUM(H42:H46),5)</f>
        <v>4327.78</v>
      </c>
      <c r="I47" s="27">
        <f>ROUND(SUM(I42:I46),5)</f>
        <v>1189.17</v>
      </c>
    </row>
    <row r="48" spans="1:9" ht="30" customHeight="1">
      <c r="A48" s="26"/>
      <c r="B48" s="26"/>
      <c r="C48" s="26"/>
      <c r="D48" s="26" t="s">
        <v>45</v>
      </c>
      <c r="E48" s="26"/>
      <c r="F48" s="26"/>
      <c r="G48" s="30"/>
      <c r="H48" s="27"/>
      <c r="I48" s="27"/>
    </row>
    <row r="49" spans="1:9">
      <c r="A49" s="26"/>
      <c r="B49" s="26"/>
      <c r="C49" s="26"/>
      <c r="D49" s="26"/>
      <c r="E49" s="26" t="s">
        <v>46</v>
      </c>
      <c r="F49" s="26"/>
      <c r="G49" s="30"/>
      <c r="H49" s="27">
        <v>0</v>
      </c>
      <c r="I49" s="27">
        <v>5739.92</v>
      </c>
    </row>
    <row r="50" spans="1:9">
      <c r="A50" s="26"/>
      <c r="B50" s="26"/>
      <c r="C50" s="26"/>
      <c r="D50" s="26"/>
      <c r="E50" s="26" t="s">
        <v>47</v>
      </c>
      <c r="F50" s="26"/>
      <c r="G50" s="30"/>
      <c r="H50" s="27">
        <v>380</v>
      </c>
      <c r="I50" s="27">
        <v>1140</v>
      </c>
    </row>
    <row r="51" spans="1:9" ht="10.8" thickBot="1">
      <c r="A51" s="26"/>
      <c r="B51" s="26"/>
      <c r="C51" s="26"/>
      <c r="D51" s="26"/>
      <c r="E51" s="26" t="s">
        <v>48</v>
      </c>
      <c r="F51" s="26"/>
      <c r="G51" s="30"/>
      <c r="H51" s="28">
        <v>2775</v>
      </c>
      <c r="I51" s="28">
        <v>0</v>
      </c>
    </row>
    <row r="52" spans="1:9">
      <c r="A52" s="26"/>
      <c r="B52" s="26"/>
      <c r="C52" s="26"/>
      <c r="D52" s="26" t="s">
        <v>49</v>
      </c>
      <c r="E52" s="26"/>
      <c r="F52" s="26"/>
      <c r="G52" s="30">
        <v>3300</v>
      </c>
      <c r="H52" s="27">
        <f>ROUND(SUM(H48:H51),5)</f>
        <v>3155</v>
      </c>
      <c r="I52" s="27">
        <f>ROUND(SUM(I48:I51),5)</f>
        <v>6879.92</v>
      </c>
    </row>
    <row r="53" spans="1:9" ht="30" customHeight="1">
      <c r="A53" s="26"/>
      <c r="B53" s="26"/>
      <c r="C53" s="26"/>
      <c r="D53" s="26" t="s">
        <v>50</v>
      </c>
      <c r="E53" s="26"/>
      <c r="F53" s="26"/>
      <c r="G53" s="30"/>
      <c r="H53" s="27"/>
      <c r="I53" s="27"/>
    </row>
    <row r="54" spans="1:9">
      <c r="A54" s="26"/>
      <c r="B54" s="26"/>
      <c r="C54" s="26"/>
      <c r="D54" s="26"/>
      <c r="E54" s="26" t="s">
        <v>51</v>
      </c>
      <c r="F54" s="26"/>
      <c r="G54" s="30"/>
      <c r="H54" s="27">
        <v>0</v>
      </c>
      <c r="I54" s="27">
        <v>8711.25</v>
      </c>
    </row>
    <row r="55" spans="1:9">
      <c r="A55" s="26"/>
      <c r="B55" s="26"/>
      <c r="C55" s="26"/>
      <c r="D55" s="26"/>
      <c r="E55" s="26" t="s">
        <v>52</v>
      </c>
      <c r="F55" s="26"/>
      <c r="G55" s="30"/>
      <c r="H55" s="27">
        <v>45738.78</v>
      </c>
      <c r="I55" s="27">
        <v>37845.25</v>
      </c>
    </row>
    <row r="56" spans="1:9">
      <c r="A56" s="26"/>
      <c r="B56" s="26"/>
      <c r="C56" s="26"/>
      <c r="D56" s="26"/>
      <c r="E56" s="26" t="s">
        <v>53</v>
      </c>
      <c r="F56" s="26"/>
      <c r="G56" s="30"/>
      <c r="H56" s="27">
        <v>3881.55</v>
      </c>
      <c r="I56" s="27">
        <v>3097</v>
      </c>
    </row>
    <row r="57" spans="1:9">
      <c r="A57" s="26"/>
      <c r="B57" s="26"/>
      <c r="C57" s="26"/>
      <c r="D57" s="26"/>
      <c r="E57" s="26" t="s">
        <v>54</v>
      </c>
      <c r="F57" s="26"/>
      <c r="G57" s="30"/>
      <c r="H57" s="27">
        <v>0</v>
      </c>
      <c r="I57" s="27">
        <v>1088.99</v>
      </c>
    </row>
    <row r="58" spans="1:9">
      <c r="A58" s="26"/>
      <c r="B58" s="26"/>
      <c r="C58" s="26"/>
      <c r="D58" s="26"/>
      <c r="E58" s="26" t="s">
        <v>55</v>
      </c>
      <c r="F58" s="26"/>
      <c r="G58" s="30"/>
      <c r="H58" s="27">
        <v>0</v>
      </c>
      <c r="I58" s="27">
        <v>4013</v>
      </c>
    </row>
    <row r="59" spans="1:9">
      <c r="A59" s="26"/>
      <c r="B59" s="26"/>
      <c r="C59" s="26"/>
      <c r="D59" s="26"/>
      <c r="E59" s="26" t="s">
        <v>56</v>
      </c>
      <c r="F59" s="26"/>
      <c r="G59" s="30"/>
      <c r="H59" s="27">
        <v>0</v>
      </c>
      <c r="I59" s="27">
        <v>0</v>
      </c>
    </row>
    <row r="60" spans="1:9">
      <c r="A60" s="26"/>
      <c r="B60" s="26"/>
      <c r="C60" s="26"/>
      <c r="D60" s="26"/>
      <c r="E60" s="26" t="s">
        <v>57</v>
      </c>
      <c r="F60" s="26"/>
      <c r="G60" s="30"/>
      <c r="H60" s="27">
        <v>0</v>
      </c>
      <c r="I60" s="27">
        <v>1758.54</v>
      </c>
    </row>
    <row r="61" spans="1:9">
      <c r="A61" s="26"/>
      <c r="B61" s="26"/>
      <c r="C61" s="26"/>
      <c r="D61" s="26"/>
      <c r="E61" s="26" t="s">
        <v>58</v>
      </c>
      <c r="F61" s="26"/>
      <c r="G61" s="30"/>
      <c r="H61" s="27">
        <v>568</v>
      </c>
      <c r="I61" s="27">
        <v>1932</v>
      </c>
    </row>
    <row r="62" spans="1:9">
      <c r="A62" s="26"/>
      <c r="B62" s="26"/>
      <c r="C62" s="26"/>
      <c r="D62" s="26"/>
      <c r="E62" s="26" t="s">
        <v>59</v>
      </c>
      <c r="F62" s="26"/>
      <c r="G62" s="30"/>
      <c r="H62" s="27">
        <v>136.55000000000001</v>
      </c>
      <c r="I62" s="27">
        <v>251.95</v>
      </c>
    </row>
    <row r="63" spans="1:9">
      <c r="A63" s="26"/>
      <c r="B63" s="26"/>
      <c r="C63" s="26"/>
      <c r="D63" s="26"/>
      <c r="E63" s="26" t="s">
        <v>60</v>
      </c>
      <c r="F63" s="26"/>
      <c r="G63" s="30"/>
      <c r="H63" s="27">
        <v>90820.95</v>
      </c>
      <c r="I63" s="27">
        <v>68077.960000000006</v>
      </c>
    </row>
    <row r="64" spans="1:9" ht="10.8" thickBot="1">
      <c r="A64" s="26"/>
      <c r="B64" s="26"/>
      <c r="C64" s="26"/>
      <c r="D64" s="26"/>
      <c r="E64" s="26" t="s">
        <v>61</v>
      </c>
      <c r="F64" s="26"/>
      <c r="G64" s="30"/>
      <c r="H64" s="28">
        <v>0</v>
      </c>
      <c r="I64" s="28">
        <v>15638.16</v>
      </c>
    </row>
    <row r="65" spans="1:9">
      <c r="A65" s="29" t="s">
        <v>480</v>
      </c>
      <c r="B65" s="29"/>
      <c r="C65" s="29"/>
      <c r="D65" s="29"/>
      <c r="E65" s="29"/>
      <c r="F65" s="29" t="s">
        <v>481</v>
      </c>
      <c r="G65" s="16"/>
      <c r="H65" s="4">
        <v>2600</v>
      </c>
      <c r="I65" s="4"/>
    </row>
    <row r="66" spans="1:9">
      <c r="A66" s="26"/>
      <c r="B66" s="26"/>
      <c r="C66" s="26"/>
      <c r="D66" s="26" t="s">
        <v>62</v>
      </c>
      <c r="E66" s="26"/>
      <c r="F66" s="26"/>
      <c r="G66" s="30">
        <v>142000</v>
      </c>
      <c r="H66" s="27">
        <f>ROUND(SUM(H53:H65),5)</f>
        <v>143745.82999999999</v>
      </c>
      <c r="I66" s="27">
        <f>ROUND(SUM(I53:I64),5)</f>
        <v>142414.1</v>
      </c>
    </row>
    <row r="67" spans="1:9" ht="30" customHeight="1">
      <c r="A67" s="26"/>
      <c r="B67" s="26"/>
      <c r="C67" s="26"/>
      <c r="D67" s="26" t="s">
        <v>63</v>
      </c>
      <c r="E67" s="26"/>
      <c r="F67" s="26"/>
      <c r="G67" s="30"/>
      <c r="H67" s="27"/>
      <c r="I67" s="27"/>
    </row>
    <row r="68" spans="1:9">
      <c r="A68" s="26"/>
      <c r="B68" s="26"/>
      <c r="C68" s="26"/>
      <c r="D68" s="26"/>
      <c r="E68" s="26" t="s">
        <v>64</v>
      </c>
      <c r="F68" s="26"/>
      <c r="G68" s="30"/>
      <c r="H68" s="27">
        <v>2030</v>
      </c>
      <c r="I68" s="27">
        <v>0</v>
      </c>
    </row>
    <row r="69" spans="1:9">
      <c r="A69" s="26"/>
      <c r="B69" s="26"/>
      <c r="C69" s="26"/>
      <c r="D69" s="26"/>
      <c r="E69" s="26" t="s">
        <v>65</v>
      </c>
      <c r="F69" s="26"/>
      <c r="G69" s="30"/>
      <c r="H69" s="27">
        <v>2000</v>
      </c>
      <c r="I69" s="27">
        <v>0</v>
      </c>
    </row>
    <row r="70" spans="1:9" ht="10.8" thickBot="1">
      <c r="A70" s="26"/>
      <c r="B70" s="26"/>
      <c r="C70" s="26"/>
      <c r="D70" s="26"/>
      <c r="E70" s="26" t="s">
        <v>66</v>
      </c>
      <c r="F70" s="26"/>
      <c r="G70" s="30"/>
      <c r="H70" s="28">
        <v>1208</v>
      </c>
      <c r="I70" s="28">
        <v>0</v>
      </c>
    </row>
    <row r="71" spans="1:9">
      <c r="A71" s="26"/>
      <c r="B71" s="26"/>
      <c r="C71" s="26"/>
      <c r="D71" s="26" t="s">
        <v>67</v>
      </c>
      <c r="E71" s="26"/>
      <c r="F71" s="26"/>
      <c r="G71" s="30">
        <v>6500</v>
      </c>
      <c r="H71" s="27">
        <f>ROUND(SUM(H67:H70),5)</f>
        <v>5238</v>
      </c>
      <c r="I71" s="27">
        <f>ROUND(SUM(I67:I70),5)</f>
        <v>0</v>
      </c>
    </row>
    <row r="72" spans="1:9" ht="30" customHeight="1">
      <c r="A72" s="26"/>
      <c r="B72" s="26"/>
      <c r="C72" s="26"/>
      <c r="D72" s="26" t="s">
        <v>68</v>
      </c>
      <c r="E72" s="26"/>
      <c r="F72" s="26"/>
      <c r="G72" s="30"/>
      <c r="H72" s="27"/>
      <c r="I72" s="27"/>
    </row>
    <row r="73" spans="1:9">
      <c r="A73" s="26"/>
      <c r="B73" s="26"/>
      <c r="C73" s="26"/>
      <c r="D73" s="26"/>
      <c r="E73" s="26" t="s">
        <v>69</v>
      </c>
      <c r="F73" s="26"/>
      <c r="G73" s="30"/>
      <c r="H73" s="27">
        <v>1925</v>
      </c>
      <c r="I73" s="27">
        <v>0</v>
      </c>
    </row>
    <row r="74" spans="1:9">
      <c r="A74" s="26"/>
      <c r="B74" s="26"/>
      <c r="C74" s="26"/>
      <c r="D74" s="26"/>
      <c r="E74" s="26" t="s">
        <v>70</v>
      </c>
      <c r="F74" s="26"/>
      <c r="G74" s="30"/>
      <c r="H74" s="27">
        <v>1150</v>
      </c>
      <c r="I74" s="27">
        <v>0</v>
      </c>
    </row>
    <row r="75" spans="1:9">
      <c r="A75" s="26"/>
      <c r="B75" s="26"/>
      <c r="C75" s="26"/>
      <c r="D75" s="26"/>
      <c r="E75" s="26" t="s">
        <v>71</v>
      </c>
      <c r="F75" s="26"/>
      <c r="G75" s="30"/>
      <c r="H75" s="27">
        <v>220</v>
      </c>
      <c r="I75" s="27">
        <v>0</v>
      </c>
    </row>
    <row r="76" spans="1:9" ht="10.8" thickBot="1">
      <c r="A76" s="26"/>
      <c r="B76" s="26"/>
      <c r="C76" s="26"/>
      <c r="D76" s="26"/>
      <c r="E76" s="26" t="s">
        <v>72</v>
      </c>
      <c r="F76" s="26"/>
      <c r="G76" s="30"/>
      <c r="H76" s="28">
        <v>728</v>
      </c>
      <c r="I76" s="28">
        <v>0</v>
      </c>
    </row>
    <row r="77" spans="1:9">
      <c r="A77" s="26"/>
      <c r="B77" s="26"/>
      <c r="C77" s="26"/>
      <c r="D77" s="26" t="s">
        <v>73</v>
      </c>
      <c r="E77" s="26"/>
      <c r="F77" s="26"/>
      <c r="G77" s="30">
        <v>4000</v>
      </c>
      <c r="H77" s="27">
        <f>ROUND(SUM(H72:H76),5)</f>
        <v>4023</v>
      </c>
      <c r="I77" s="27">
        <f>ROUND(SUM(I72:I76),5)</f>
        <v>0</v>
      </c>
    </row>
    <row r="78" spans="1:9" ht="30" customHeight="1">
      <c r="A78" s="26"/>
      <c r="B78" s="26"/>
      <c r="C78" s="26"/>
      <c r="D78" s="26" t="s">
        <v>74</v>
      </c>
      <c r="E78" s="26"/>
      <c r="F78" s="26"/>
      <c r="G78" s="30"/>
      <c r="H78" s="27"/>
      <c r="I78" s="27"/>
    </row>
    <row r="79" spans="1:9">
      <c r="A79" s="26"/>
      <c r="B79" s="26"/>
      <c r="C79" s="26"/>
      <c r="D79" s="26"/>
      <c r="E79" s="26" t="s">
        <v>75</v>
      </c>
      <c r="F79" s="26"/>
      <c r="G79" s="30"/>
      <c r="H79" s="27">
        <v>25097</v>
      </c>
      <c r="I79" s="27">
        <v>18139</v>
      </c>
    </row>
    <row r="80" spans="1:9">
      <c r="A80" s="26"/>
      <c r="B80" s="26"/>
      <c r="C80" s="26"/>
      <c r="D80" s="26"/>
      <c r="E80" s="26" t="s">
        <v>76</v>
      </c>
      <c r="F80" s="26"/>
      <c r="G80" s="30"/>
      <c r="H80" s="27">
        <v>2572</v>
      </c>
      <c r="I80" s="27">
        <v>1020</v>
      </c>
    </row>
    <row r="81" spans="1:11">
      <c r="A81" s="26"/>
      <c r="B81" s="26"/>
      <c r="C81" s="26"/>
      <c r="D81" s="26"/>
      <c r="E81" s="26" t="s">
        <v>77</v>
      </c>
      <c r="F81" s="26"/>
      <c r="G81" s="30"/>
      <c r="H81" s="27">
        <v>900</v>
      </c>
      <c r="I81" s="27">
        <v>580</v>
      </c>
    </row>
    <row r="82" spans="1:11">
      <c r="A82" s="26"/>
      <c r="B82" s="26"/>
      <c r="C82" s="26"/>
      <c r="D82" s="26"/>
      <c r="E82" s="26" t="s">
        <v>78</v>
      </c>
      <c r="F82" s="26"/>
      <c r="G82" s="30"/>
      <c r="H82" s="27">
        <v>0</v>
      </c>
      <c r="I82" s="27">
        <v>1107.75</v>
      </c>
    </row>
    <row r="83" spans="1:11">
      <c r="A83" s="26"/>
      <c r="B83" s="26"/>
      <c r="C83" s="26"/>
      <c r="D83" s="26"/>
      <c r="E83" s="26" t="s">
        <v>79</v>
      </c>
      <c r="F83" s="26"/>
      <c r="G83" s="30"/>
      <c r="H83" s="27">
        <v>0</v>
      </c>
      <c r="I83" s="27">
        <v>165</v>
      </c>
    </row>
    <row r="84" spans="1:11">
      <c r="A84" s="26"/>
      <c r="B84" s="26"/>
      <c r="C84" s="26"/>
      <c r="D84" s="26"/>
      <c r="E84" s="26" t="s">
        <v>80</v>
      </c>
      <c r="F84" s="26"/>
      <c r="G84" s="30"/>
      <c r="H84" s="27">
        <v>0</v>
      </c>
      <c r="I84" s="27">
        <v>3200.25</v>
      </c>
    </row>
    <row r="85" spans="1:11">
      <c r="A85" s="26"/>
      <c r="B85" s="26"/>
      <c r="C85" s="26"/>
      <c r="D85" s="26"/>
      <c r="E85" s="26" t="s">
        <v>81</v>
      </c>
      <c r="F85" s="26"/>
      <c r="G85" s="30"/>
      <c r="H85" s="27">
        <v>0</v>
      </c>
      <c r="I85" s="27">
        <v>551</v>
      </c>
    </row>
    <row r="86" spans="1:11">
      <c r="A86" s="26"/>
      <c r="B86" s="26"/>
      <c r="C86" s="26"/>
      <c r="D86" s="26"/>
      <c r="E86" s="26" t="s">
        <v>82</v>
      </c>
      <c r="F86" s="26"/>
      <c r="G86" s="30"/>
      <c r="H86" s="27">
        <v>6228</v>
      </c>
      <c r="I86" s="27">
        <v>10</v>
      </c>
    </row>
    <row r="87" spans="1:11">
      <c r="A87" s="26"/>
      <c r="B87" s="26"/>
      <c r="C87" s="26"/>
      <c r="D87" s="26"/>
      <c r="E87" s="26" t="s">
        <v>83</v>
      </c>
      <c r="F87" s="26"/>
      <c r="G87" s="30"/>
      <c r="H87" s="27">
        <v>1453</v>
      </c>
      <c r="I87" s="27">
        <v>0</v>
      </c>
      <c r="J87" s="71" t="s">
        <v>485</v>
      </c>
      <c r="K87" s="71"/>
    </row>
    <row r="88" spans="1:11" ht="10.8" thickBot="1">
      <c r="A88" s="26"/>
      <c r="B88" s="26"/>
      <c r="C88" s="26"/>
      <c r="D88" s="26"/>
      <c r="E88" s="26" t="s">
        <v>84</v>
      </c>
      <c r="F88" s="26"/>
      <c r="G88" s="30">
        <v>12000</v>
      </c>
      <c r="H88" s="28">
        <v>7378</v>
      </c>
      <c r="I88" s="28">
        <v>310</v>
      </c>
      <c r="J88" s="71"/>
      <c r="K88" s="71"/>
    </row>
    <row r="89" spans="1:11">
      <c r="A89" s="26"/>
      <c r="B89" s="26"/>
      <c r="C89" s="26"/>
      <c r="D89" s="26" t="s">
        <v>85</v>
      </c>
      <c r="E89" s="26"/>
      <c r="F89" s="26"/>
      <c r="G89" s="30">
        <v>35000</v>
      </c>
      <c r="H89" s="27">
        <f>ROUND(SUM(H78:H88),5)</f>
        <v>43628</v>
      </c>
      <c r="I89" s="27">
        <f>ROUND(SUM(I78:I88),5)</f>
        <v>25083</v>
      </c>
      <c r="J89" s="17" t="s">
        <v>486</v>
      </c>
    </row>
    <row r="90" spans="1:11" ht="30" customHeight="1">
      <c r="A90" s="26"/>
      <c r="B90" s="26"/>
      <c r="C90" s="26"/>
      <c r="D90" s="26" t="s">
        <v>86</v>
      </c>
      <c r="E90" s="26"/>
      <c r="F90" s="26"/>
      <c r="G90" s="30"/>
      <c r="H90" s="27"/>
      <c r="I90" s="27"/>
    </row>
    <row r="91" spans="1:11">
      <c r="A91" s="26"/>
      <c r="B91" s="26"/>
      <c r="C91" s="26"/>
      <c r="D91" s="26"/>
      <c r="E91" s="26" t="s">
        <v>87</v>
      </c>
      <c r="F91" s="26"/>
      <c r="G91" s="30"/>
      <c r="H91" s="27">
        <v>0</v>
      </c>
      <c r="I91" s="27">
        <v>250</v>
      </c>
    </row>
    <row r="92" spans="1:11">
      <c r="A92" s="26"/>
      <c r="B92" s="26"/>
      <c r="C92" s="26"/>
      <c r="D92" s="26"/>
      <c r="E92" s="26" t="s">
        <v>88</v>
      </c>
      <c r="F92" s="26"/>
      <c r="G92" s="30"/>
      <c r="H92" s="27">
        <v>0</v>
      </c>
      <c r="I92" s="27">
        <v>3300</v>
      </c>
    </row>
    <row r="93" spans="1:11" ht="10.8" thickBot="1">
      <c r="A93" s="26"/>
      <c r="B93" s="26"/>
      <c r="C93" s="26"/>
      <c r="D93" s="26"/>
      <c r="E93" s="26" t="s">
        <v>89</v>
      </c>
      <c r="F93" s="26"/>
      <c r="G93" s="30"/>
      <c r="H93" s="28">
        <v>3652</v>
      </c>
      <c r="I93" s="28">
        <v>0</v>
      </c>
    </row>
    <row r="94" spans="1:11">
      <c r="A94" s="26"/>
      <c r="B94" s="26"/>
      <c r="C94" s="26"/>
      <c r="D94" s="26" t="s">
        <v>90</v>
      </c>
      <c r="E94" s="26"/>
      <c r="F94" s="26"/>
      <c r="G94" s="30">
        <v>3700</v>
      </c>
      <c r="H94" s="27">
        <f>ROUND(SUM(H90:H93),5)</f>
        <v>3652</v>
      </c>
      <c r="I94" s="27">
        <f>ROUND(SUM(I90:I93),5)</f>
        <v>3550</v>
      </c>
    </row>
    <row r="95" spans="1:11" ht="30" customHeight="1">
      <c r="A95" s="26"/>
      <c r="B95" s="26"/>
      <c r="C95" s="26"/>
      <c r="D95" s="26" t="s">
        <v>91</v>
      </c>
      <c r="E95" s="26"/>
      <c r="F95" s="26"/>
      <c r="G95" s="30"/>
      <c r="H95" s="27">
        <v>0</v>
      </c>
      <c r="I95" s="27">
        <v>133.84</v>
      </c>
    </row>
    <row r="96" spans="1:11">
      <c r="A96" s="26"/>
      <c r="B96" s="26"/>
      <c r="C96" s="26"/>
      <c r="D96" s="26" t="s">
        <v>92</v>
      </c>
      <c r="E96" s="26"/>
      <c r="F96" s="26"/>
      <c r="G96" s="30"/>
      <c r="H96" s="27"/>
      <c r="I96" s="27"/>
    </row>
    <row r="97" spans="1:11">
      <c r="A97" s="26"/>
      <c r="B97" s="26"/>
      <c r="C97" s="26"/>
      <c r="D97" s="26"/>
      <c r="E97" s="26" t="s">
        <v>93</v>
      </c>
      <c r="F97" s="26"/>
      <c r="G97" s="30"/>
      <c r="H97" s="27">
        <v>1450</v>
      </c>
      <c r="I97" s="27">
        <v>0</v>
      </c>
    </row>
    <row r="98" spans="1:11">
      <c r="A98" s="26"/>
      <c r="B98" s="26"/>
      <c r="C98" s="26"/>
      <c r="D98" s="26"/>
      <c r="E98" s="26" t="s">
        <v>94</v>
      </c>
      <c r="F98" s="26"/>
      <c r="G98" s="30"/>
      <c r="H98" s="27">
        <v>0</v>
      </c>
      <c r="I98" s="27">
        <v>1700</v>
      </c>
    </row>
    <row r="99" spans="1:11">
      <c r="A99" s="26"/>
      <c r="B99" s="26"/>
      <c r="C99" s="26"/>
      <c r="D99" s="26"/>
      <c r="E99" s="26" t="s">
        <v>95</v>
      </c>
      <c r="F99" s="26"/>
      <c r="G99" s="30"/>
      <c r="H99" s="27">
        <v>6125</v>
      </c>
      <c r="I99" s="27">
        <v>12011.3</v>
      </c>
    </row>
    <row r="100" spans="1:11">
      <c r="A100" s="26"/>
      <c r="B100" s="26"/>
      <c r="C100" s="26"/>
      <c r="D100" s="26"/>
      <c r="E100" s="26" t="s">
        <v>96</v>
      </c>
      <c r="F100" s="26"/>
      <c r="G100" s="30"/>
      <c r="H100" s="27">
        <v>9874</v>
      </c>
      <c r="I100" s="27">
        <v>8433.5</v>
      </c>
    </row>
    <row r="101" spans="1:11">
      <c r="A101" s="26"/>
      <c r="B101" s="26"/>
      <c r="C101" s="26"/>
      <c r="D101" s="26"/>
      <c r="E101" s="26" t="s">
        <v>97</v>
      </c>
      <c r="F101" s="26"/>
      <c r="G101" s="30"/>
      <c r="H101" s="27">
        <v>10080</v>
      </c>
      <c r="I101" s="27">
        <v>7665.45</v>
      </c>
    </row>
    <row r="102" spans="1:11">
      <c r="A102" s="26"/>
      <c r="B102" s="26"/>
      <c r="C102" s="26"/>
      <c r="D102" s="26"/>
      <c r="E102" s="26" t="s">
        <v>98</v>
      </c>
      <c r="F102" s="26"/>
      <c r="G102" s="30"/>
      <c r="H102" s="27">
        <v>0</v>
      </c>
      <c r="I102" s="27">
        <v>3194.7</v>
      </c>
    </row>
    <row r="103" spans="1:11">
      <c r="A103" s="26"/>
      <c r="B103" s="26"/>
      <c r="C103" s="26"/>
      <c r="D103" s="26"/>
      <c r="E103" s="26" t="s">
        <v>99</v>
      </c>
      <c r="F103" s="26"/>
      <c r="G103" s="30"/>
      <c r="H103" s="27">
        <v>0</v>
      </c>
      <c r="I103" s="27">
        <v>1200.92</v>
      </c>
    </row>
    <row r="104" spans="1:11">
      <c r="A104" s="26"/>
      <c r="B104" s="26"/>
      <c r="C104" s="26"/>
      <c r="D104" s="26"/>
      <c r="E104" s="26" t="s">
        <v>100</v>
      </c>
      <c r="F104" s="26"/>
      <c r="G104" s="30"/>
      <c r="H104" s="27">
        <v>0</v>
      </c>
      <c r="I104" s="27">
        <v>503.65</v>
      </c>
    </row>
    <row r="105" spans="1:11">
      <c r="A105" s="26"/>
      <c r="B105" s="26"/>
      <c r="C105" s="26"/>
      <c r="D105" s="26"/>
      <c r="E105" s="26" t="s">
        <v>101</v>
      </c>
      <c r="F105" s="26"/>
      <c r="G105" s="30"/>
      <c r="H105" s="27">
        <v>0</v>
      </c>
      <c r="I105" s="27">
        <v>100</v>
      </c>
    </row>
    <row r="106" spans="1:11">
      <c r="A106" s="26"/>
      <c r="B106" s="26"/>
      <c r="C106" s="26"/>
      <c r="D106" s="26"/>
      <c r="E106" s="26" t="s">
        <v>102</v>
      </c>
      <c r="F106" s="26"/>
      <c r="G106" s="30"/>
      <c r="H106" s="27">
        <v>10724</v>
      </c>
      <c r="I106" s="27">
        <v>7750</v>
      </c>
    </row>
    <row r="107" spans="1:11">
      <c r="A107" s="26"/>
      <c r="B107" s="26"/>
      <c r="C107" s="26"/>
      <c r="D107" s="26"/>
      <c r="E107" s="26" t="s">
        <v>103</v>
      </c>
      <c r="F107" s="26"/>
      <c r="G107" s="30"/>
      <c r="H107" s="27">
        <v>23270</v>
      </c>
      <c r="I107" s="27">
        <v>23298</v>
      </c>
    </row>
    <row r="108" spans="1:11">
      <c r="A108" s="26"/>
      <c r="B108" s="26"/>
      <c r="C108" s="26"/>
      <c r="D108" s="26"/>
      <c r="E108" s="26" t="s">
        <v>104</v>
      </c>
      <c r="F108" s="26"/>
      <c r="G108" s="30"/>
      <c r="H108" s="27">
        <v>2137</v>
      </c>
      <c r="I108" s="27">
        <v>2656.74</v>
      </c>
    </row>
    <row r="109" spans="1:11">
      <c r="A109" s="26"/>
      <c r="B109" s="26"/>
      <c r="C109" s="26"/>
      <c r="D109" s="26"/>
      <c r="E109" s="26" t="s">
        <v>105</v>
      </c>
      <c r="F109" s="26"/>
      <c r="G109" s="30"/>
      <c r="H109" s="27">
        <v>400</v>
      </c>
      <c r="I109" s="27">
        <v>700</v>
      </c>
    </row>
    <row r="110" spans="1:11">
      <c r="A110" s="26"/>
      <c r="B110" s="26"/>
      <c r="C110" s="26"/>
      <c r="D110" s="26"/>
      <c r="E110" s="26" t="s">
        <v>106</v>
      </c>
      <c r="F110" s="26"/>
      <c r="G110" s="30"/>
      <c r="H110" s="27">
        <v>0</v>
      </c>
      <c r="I110" s="27">
        <v>1195</v>
      </c>
    </row>
    <row r="111" spans="1:11">
      <c r="A111" s="26"/>
      <c r="B111" s="26"/>
      <c r="C111" s="26"/>
      <c r="D111" s="26"/>
      <c r="E111" s="26" t="s">
        <v>107</v>
      </c>
      <c r="F111" s="26"/>
      <c r="G111" s="30"/>
      <c r="H111" s="27">
        <v>1159</v>
      </c>
      <c r="I111" s="27">
        <v>6169.38</v>
      </c>
    </row>
    <row r="112" spans="1:11" ht="22.8" customHeight="1">
      <c r="A112" s="26"/>
      <c r="B112" s="26"/>
      <c r="C112" s="26"/>
      <c r="D112" s="26"/>
      <c r="E112" s="26" t="s">
        <v>108</v>
      </c>
      <c r="F112" s="26"/>
      <c r="G112" s="30"/>
      <c r="H112" s="27">
        <v>21985</v>
      </c>
      <c r="I112" s="27">
        <v>4990</v>
      </c>
      <c r="J112" s="72" t="s">
        <v>487</v>
      </c>
      <c r="K112" s="72"/>
    </row>
    <row r="113" spans="1:9">
      <c r="A113" s="26"/>
      <c r="B113" s="26"/>
      <c r="C113" s="26"/>
      <c r="D113" s="26"/>
      <c r="E113" s="26" t="s">
        <v>109</v>
      </c>
      <c r="F113" s="26"/>
      <c r="G113" s="30"/>
      <c r="H113" s="27">
        <v>335</v>
      </c>
      <c r="I113" s="27">
        <v>1970</v>
      </c>
    </row>
    <row r="114" spans="1:9">
      <c r="A114" s="26"/>
      <c r="B114" s="26"/>
      <c r="C114" s="26"/>
      <c r="D114" s="26"/>
      <c r="E114" s="26" t="s">
        <v>110</v>
      </c>
      <c r="F114" s="26"/>
      <c r="G114" s="30"/>
      <c r="H114" s="27">
        <v>11500</v>
      </c>
      <c r="I114" s="27">
        <v>10833.7</v>
      </c>
    </row>
    <row r="115" spans="1:9">
      <c r="A115" s="26"/>
      <c r="B115" s="26"/>
      <c r="C115" s="26"/>
      <c r="D115" s="26"/>
      <c r="E115" s="26" t="s">
        <v>111</v>
      </c>
      <c r="F115" s="26"/>
      <c r="G115" s="30"/>
      <c r="H115" s="27">
        <v>5690</v>
      </c>
      <c r="I115" s="27">
        <v>3306.26</v>
      </c>
    </row>
    <row r="116" spans="1:9">
      <c r="A116" s="26"/>
      <c r="B116" s="26"/>
      <c r="C116" s="26"/>
      <c r="D116" s="26"/>
      <c r="E116" s="26" t="s">
        <v>112</v>
      </c>
      <c r="F116" s="26"/>
      <c r="G116" s="30"/>
      <c r="H116" s="27">
        <v>775</v>
      </c>
      <c r="I116" s="27">
        <v>0</v>
      </c>
    </row>
    <row r="117" spans="1:9">
      <c r="A117" s="26"/>
      <c r="B117" s="26"/>
      <c r="C117" s="26"/>
      <c r="D117" s="26"/>
      <c r="E117" s="26" t="s">
        <v>113</v>
      </c>
      <c r="F117" s="26"/>
      <c r="G117" s="30"/>
      <c r="H117" s="27">
        <v>2740</v>
      </c>
      <c r="I117" s="27">
        <v>0</v>
      </c>
    </row>
    <row r="118" spans="1:9">
      <c r="A118" s="26"/>
      <c r="B118" s="26"/>
      <c r="C118" s="26"/>
      <c r="D118" s="26"/>
      <c r="E118" s="26" t="s">
        <v>114</v>
      </c>
      <c r="F118" s="26"/>
      <c r="G118" s="30"/>
      <c r="H118" s="27">
        <v>1840</v>
      </c>
      <c r="I118" s="27">
        <v>0</v>
      </c>
    </row>
    <row r="119" spans="1:9" ht="10.8" thickBot="1">
      <c r="A119" s="26"/>
      <c r="B119" s="26"/>
      <c r="C119" s="26"/>
      <c r="D119" s="26"/>
      <c r="E119" s="26" t="s">
        <v>115</v>
      </c>
      <c r="F119" s="26"/>
      <c r="G119" s="30"/>
      <c r="H119" s="28">
        <v>1765</v>
      </c>
      <c r="I119" s="28">
        <v>523</v>
      </c>
    </row>
    <row r="120" spans="1:9">
      <c r="A120" s="26"/>
      <c r="B120" s="26"/>
      <c r="C120" s="26"/>
      <c r="D120" s="26" t="s">
        <v>116</v>
      </c>
      <c r="E120" s="26"/>
      <c r="F120" s="26"/>
      <c r="G120" s="30">
        <v>107500</v>
      </c>
      <c r="H120" s="27">
        <f>ROUND(SUM(H96:H119),5)</f>
        <v>111849</v>
      </c>
      <c r="I120" s="27">
        <f>ROUND(SUM(I96:I119),5)</f>
        <v>98201.600000000006</v>
      </c>
    </row>
    <row r="121" spans="1:9" ht="30" customHeight="1">
      <c r="A121" s="26"/>
      <c r="B121" s="26"/>
      <c r="C121" s="26"/>
      <c r="D121" s="26" t="s">
        <v>117</v>
      </c>
      <c r="E121" s="26"/>
      <c r="F121" s="26"/>
      <c r="G121" s="30"/>
      <c r="H121" s="27"/>
      <c r="I121" s="27"/>
    </row>
    <row r="122" spans="1:9">
      <c r="A122" s="26"/>
      <c r="B122" s="26"/>
      <c r="C122" s="26"/>
      <c r="D122" s="26"/>
      <c r="E122" s="26" t="s">
        <v>118</v>
      </c>
      <c r="F122" s="26"/>
      <c r="G122" s="30"/>
      <c r="H122" s="27">
        <v>350</v>
      </c>
      <c r="I122" s="27">
        <v>1035</v>
      </c>
    </row>
    <row r="123" spans="1:9">
      <c r="A123" s="26"/>
      <c r="B123" s="26"/>
      <c r="C123" s="26"/>
      <c r="D123" s="26"/>
      <c r="E123" s="26" t="s">
        <v>119</v>
      </c>
      <c r="F123" s="26"/>
      <c r="G123" s="30"/>
      <c r="H123" s="27">
        <v>3320</v>
      </c>
      <c r="I123" s="27">
        <v>3710</v>
      </c>
    </row>
    <row r="124" spans="1:9">
      <c r="A124" s="26"/>
      <c r="B124" s="26"/>
      <c r="C124" s="26"/>
      <c r="D124" s="26"/>
      <c r="E124" s="26" t="s">
        <v>120</v>
      </c>
      <c r="F124" s="26"/>
      <c r="G124" s="30"/>
      <c r="H124" s="27">
        <v>1320</v>
      </c>
      <c r="I124" s="27">
        <v>2100</v>
      </c>
    </row>
    <row r="125" spans="1:9" ht="10.8" thickBot="1">
      <c r="A125" s="26"/>
      <c r="B125" s="26"/>
      <c r="C125" s="26"/>
      <c r="D125" s="26"/>
      <c r="E125" s="26" t="s">
        <v>121</v>
      </c>
      <c r="F125" s="26"/>
      <c r="G125" s="30"/>
      <c r="H125" s="28">
        <v>2550</v>
      </c>
      <c r="I125" s="28">
        <v>1600</v>
      </c>
    </row>
    <row r="126" spans="1:9">
      <c r="A126" s="26"/>
      <c r="B126" s="26"/>
      <c r="C126" s="26"/>
      <c r="D126" s="26" t="s">
        <v>122</v>
      </c>
      <c r="E126" s="26"/>
      <c r="F126" s="26"/>
      <c r="G126" s="30">
        <v>7600</v>
      </c>
      <c r="H126" s="27">
        <f>ROUND(SUM(H121:H125),5)</f>
        <v>7540</v>
      </c>
      <c r="I126" s="27">
        <f>ROUND(SUM(I121:I125),5)</f>
        <v>8445</v>
      </c>
    </row>
    <row r="127" spans="1:9" ht="30" customHeight="1">
      <c r="A127" s="26"/>
      <c r="B127" s="26"/>
      <c r="C127" s="26"/>
      <c r="D127" s="26" t="s">
        <v>123</v>
      </c>
      <c r="E127" s="26"/>
      <c r="F127" s="26"/>
      <c r="G127" s="30"/>
      <c r="H127" s="27"/>
      <c r="I127" s="27"/>
    </row>
    <row r="128" spans="1:9">
      <c r="A128" s="26"/>
      <c r="B128" s="26"/>
      <c r="C128" s="26"/>
      <c r="D128" s="26"/>
      <c r="E128" s="26" t="s">
        <v>124</v>
      </c>
      <c r="F128" s="26"/>
      <c r="G128" s="30"/>
      <c r="H128" s="27">
        <v>1140</v>
      </c>
      <c r="I128" s="27">
        <v>523.25</v>
      </c>
    </row>
    <row r="129" spans="1:9">
      <c r="A129" s="26"/>
      <c r="B129" s="26"/>
      <c r="C129" s="26"/>
      <c r="D129" s="26"/>
      <c r="E129" s="26" t="s">
        <v>125</v>
      </c>
      <c r="F129" s="26"/>
      <c r="G129" s="30"/>
      <c r="H129" s="27">
        <v>19536</v>
      </c>
      <c r="I129" s="27">
        <v>25772</v>
      </c>
    </row>
    <row r="130" spans="1:9" ht="10.8" thickBot="1">
      <c r="A130" s="26"/>
      <c r="B130" s="26"/>
      <c r="C130" s="26"/>
      <c r="D130" s="26"/>
      <c r="E130" s="26" t="s">
        <v>126</v>
      </c>
      <c r="F130" s="26"/>
      <c r="G130" s="30"/>
      <c r="H130" s="28">
        <v>1388</v>
      </c>
      <c r="I130" s="28">
        <v>-94</v>
      </c>
    </row>
    <row r="131" spans="1:9">
      <c r="A131" s="26"/>
      <c r="B131" s="26"/>
      <c r="C131" s="26"/>
      <c r="D131" s="26" t="s">
        <v>127</v>
      </c>
      <c r="E131" s="26"/>
      <c r="F131" s="26"/>
      <c r="G131" s="30">
        <v>22000</v>
      </c>
      <c r="H131" s="27">
        <f>ROUND(SUM(H127:H130),5)</f>
        <v>22064</v>
      </c>
      <c r="I131" s="27">
        <f>ROUND(SUM(I127:I130),5)</f>
        <v>26201.25</v>
      </c>
    </row>
    <row r="132" spans="1:9" ht="30" customHeight="1">
      <c r="A132" s="26"/>
      <c r="B132" s="26"/>
      <c r="C132" s="26"/>
      <c r="D132" s="26" t="s">
        <v>128</v>
      </c>
      <c r="E132" s="26"/>
      <c r="F132" s="26"/>
      <c r="G132" s="30"/>
      <c r="H132" s="27"/>
      <c r="I132" s="27"/>
    </row>
    <row r="133" spans="1:9">
      <c r="A133" s="26"/>
      <c r="B133" s="26"/>
      <c r="C133" s="26"/>
      <c r="D133" s="26"/>
      <c r="E133" s="26" t="s">
        <v>129</v>
      </c>
      <c r="F133" s="26"/>
      <c r="G133" s="30"/>
      <c r="H133" s="27">
        <v>540</v>
      </c>
      <c r="I133" s="27">
        <v>120</v>
      </c>
    </row>
    <row r="134" spans="1:9" ht="10.8" thickBot="1">
      <c r="A134" s="26"/>
      <c r="B134" s="26"/>
      <c r="C134" s="26"/>
      <c r="D134" s="26"/>
      <c r="E134" s="26" t="s">
        <v>130</v>
      </c>
      <c r="F134" s="26"/>
      <c r="G134" s="30"/>
      <c r="H134" s="28">
        <v>600</v>
      </c>
      <c r="I134" s="28">
        <v>975</v>
      </c>
    </row>
    <row r="135" spans="1:9">
      <c r="A135" s="26"/>
      <c r="B135" s="26"/>
      <c r="C135" s="26"/>
      <c r="D135" s="26" t="s">
        <v>131</v>
      </c>
      <c r="E135" s="26"/>
      <c r="F135" s="26"/>
      <c r="G135" s="30">
        <v>1150</v>
      </c>
      <c r="H135" s="27">
        <f>ROUND(SUM(H132:H134),5)</f>
        <v>1140</v>
      </c>
      <c r="I135" s="27">
        <f>ROUND(SUM(I132:I134),5)</f>
        <v>1095</v>
      </c>
    </row>
    <row r="136" spans="1:9" ht="30" customHeight="1">
      <c r="A136" s="26"/>
      <c r="B136" s="26"/>
      <c r="C136" s="26"/>
      <c r="D136" s="26" t="s">
        <v>132</v>
      </c>
      <c r="E136" s="26"/>
      <c r="F136" s="26"/>
      <c r="G136" s="30"/>
      <c r="H136" s="27"/>
      <c r="I136" s="27"/>
    </row>
    <row r="137" spans="1:9">
      <c r="A137" s="26"/>
      <c r="B137" s="26"/>
      <c r="C137" s="26"/>
      <c r="D137" s="26"/>
      <c r="E137" s="26" t="s">
        <v>133</v>
      </c>
      <c r="F137" s="26"/>
      <c r="G137" s="30"/>
      <c r="H137" s="27">
        <v>1110</v>
      </c>
      <c r="I137" s="27">
        <v>835</v>
      </c>
    </row>
    <row r="138" spans="1:9">
      <c r="A138" s="26"/>
      <c r="B138" s="26"/>
      <c r="C138" s="26"/>
      <c r="D138" s="26"/>
      <c r="E138" s="26" t="s">
        <v>134</v>
      </c>
      <c r="F138" s="26"/>
      <c r="G138" s="30"/>
      <c r="H138" s="27">
        <v>1956.1</v>
      </c>
      <c r="I138" s="27">
        <v>1245</v>
      </c>
    </row>
    <row r="139" spans="1:9" ht="10.8" thickBot="1">
      <c r="A139" s="26"/>
      <c r="B139" s="26"/>
      <c r="C139" s="26"/>
      <c r="D139" s="26"/>
      <c r="E139" s="26" t="s">
        <v>135</v>
      </c>
      <c r="F139" s="26"/>
      <c r="G139" s="30"/>
      <c r="H139" s="28">
        <v>80</v>
      </c>
      <c r="I139" s="28">
        <v>165</v>
      </c>
    </row>
    <row r="140" spans="1:9">
      <c r="A140" s="26"/>
      <c r="B140" s="26"/>
      <c r="C140" s="26"/>
      <c r="D140" s="26" t="s">
        <v>136</v>
      </c>
      <c r="E140" s="26"/>
      <c r="F140" s="26"/>
      <c r="G140" s="30">
        <v>3200</v>
      </c>
      <c r="H140" s="27">
        <f>ROUND(SUM(H136:H139),5)</f>
        <v>3146.1</v>
      </c>
      <c r="I140" s="27">
        <f>ROUND(SUM(I136:I139),5)</f>
        <v>2245</v>
      </c>
    </row>
    <row r="141" spans="1:9" ht="30" customHeight="1">
      <c r="A141" s="26"/>
      <c r="B141" s="26"/>
      <c r="C141" s="26"/>
      <c r="D141" s="26" t="s">
        <v>137</v>
      </c>
      <c r="E141" s="26"/>
      <c r="F141" s="26"/>
      <c r="G141" s="30"/>
      <c r="H141" s="27"/>
      <c r="I141" s="27"/>
    </row>
    <row r="142" spans="1:9">
      <c r="A142" s="26"/>
      <c r="B142" s="26"/>
      <c r="C142" s="26"/>
      <c r="D142" s="26"/>
      <c r="E142" s="26" t="s">
        <v>138</v>
      </c>
      <c r="F142" s="26"/>
      <c r="G142" s="30"/>
      <c r="H142" s="27">
        <v>0</v>
      </c>
      <c r="I142" s="27">
        <v>5</v>
      </c>
    </row>
    <row r="143" spans="1:9">
      <c r="A143" s="26"/>
      <c r="B143" s="26"/>
      <c r="C143" s="26"/>
      <c r="D143" s="26"/>
      <c r="E143" s="26" t="s">
        <v>139</v>
      </c>
      <c r="F143" s="26"/>
      <c r="G143" s="30"/>
      <c r="H143" s="27"/>
      <c r="I143" s="27"/>
    </row>
    <row r="144" spans="1:9">
      <c r="A144" s="26"/>
      <c r="B144" s="26"/>
      <c r="C144" s="26"/>
      <c r="D144" s="26"/>
      <c r="E144" s="26"/>
      <c r="F144" s="26" t="s">
        <v>140</v>
      </c>
      <c r="G144" s="30"/>
      <c r="H144" s="27">
        <v>0</v>
      </c>
      <c r="I144" s="27">
        <v>72.599999999999994</v>
      </c>
    </row>
    <row r="145" spans="1:9">
      <c r="A145" s="26"/>
      <c r="B145" s="26"/>
      <c r="C145" s="26"/>
      <c r="D145" s="26"/>
      <c r="E145" s="26"/>
      <c r="F145" s="26" t="s">
        <v>141</v>
      </c>
      <c r="G145" s="30"/>
      <c r="H145" s="27">
        <v>0</v>
      </c>
      <c r="I145" s="27">
        <v>177</v>
      </c>
    </row>
    <row r="146" spans="1:9" ht="10.8" thickBot="1">
      <c r="A146" s="26"/>
      <c r="B146" s="26"/>
      <c r="C146" s="26"/>
      <c r="D146" s="26"/>
      <c r="E146" s="26"/>
      <c r="F146" s="26" t="s">
        <v>142</v>
      </c>
      <c r="G146" s="30"/>
      <c r="H146" s="28">
        <v>0</v>
      </c>
      <c r="I146" s="28">
        <v>7991.62</v>
      </c>
    </row>
    <row r="147" spans="1:9">
      <c r="A147" s="26"/>
      <c r="B147" s="26"/>
      <c r="C147" s="26"/>
      <c r="D147" s="26"/>
      <c r="E147" s="26" t="s">
        <v>143</v>
      </c>
      <c r="F147" s="26"/>
      <c r="G147" s="30"/>
      <c r="H147" s="27">
        <f>ROUND(SUM(H143:H146),5)</f>
        <v>0</v>
      </c>
      <c r="I147" s="27">
        <f>ROUND(SUM(I143:I146),5)</f>
        <v>8241.2199999999993</v>
      </c>
    </row>
    <row r="148" spans="1:9" ht="30" customHeight="1">
      <c r="A148" s="26"/>
      <c r="B148" s="26"/>
      <c r="C148" s="26"/>
      <c r="D148" s="26"/>
      <c r="E148" s="26" t="s">
        <v>144</v>
      </c>
      <c r="F148" s="26"/>
      <c r="G148" s="30"/>
      <c r="H148" s="27">
        <v>0</v>
      </c>
      <c r="I148" s="27">
        <v>38</v>
      </c>
    </row>
    <row r="149" spans="1:9" ht="10.8" thickBot="1">
      <c r="A149" s="26"/>
      <c r="B149" s="26"/>
      <c r="C149" s="26"/>
      <c r="D149" s="26"/>
      <c r="E149" s="26" t="s">
        <v>145</v>
      </c>
      <c r="F149" s="26"/>
      <c r="G149" s="30"/>
      <c r="H149" s="28">
        <v>7421.5</v>
      </c>
      <c r="I149" s="28">
        <v>0</v>
      </c>
    </row>
    <row r="150" spans="1:9">
      <c r="A150" s="26"/>
      <c r="B150" s="26"/>
      <c r="C150" s="26"/>
      <c r="D150" s="26" t="s">
        <v>146</v>
      </c>
      <c r="E150" s="26"/>
      <c r="F150" s="26"/>
      <c r="G150" s="30">
        <v>7400</v>
      </c>
      <c r="H150" s="27">
        <f>ROUND(SUM(H141:H142)+SUM(H147:H149),5)</f>
        <v>7421.5</v>
      </c>
      <c r="I150" s="27">
        <f>ROUND(SUM(I141:I142)+SUM(I147:I149),5)</f>
        <v>8284.2199999999993</v>
      </c>
    </row>
    <row r="151" spans="1:9" ht="30" customHeight="1">
      <c r="A151" s="26"/>
      <c r="B151" s="26"/>
      <c r="C151" s="26"/>
      <c r="D151" s="26" t="s">
        <v>147</v>
      </c>
      <c r="E151" s="26"/>
      <c r="F151" s="26"/>
      <c r="G151" s="30"/>
      <c r="H151" s="27"/>
      <c r="I151" s="27"/>
    </row>
    <row r="152" spans="1:9">
      <c r="A152" s="26"/>
      <c r="B152" s="26"/>
      <c r="C152" s="26"/>
      <c r="D152" s="26"/>
      <c r="E152" s="26" t="s">
        <v>148</v>
      </c>
      <c r="F152" s="26"/>
      <c r="G152" s="30"/>
      <c r="H152" s="27">
        <v>0</v>
      </c>
      <c r="I152" s="27">
        <v>151.5</v>
      </c>
    </row>
    <row r="153" spans="1:9">
      <c r="A153" s="26"/>
      <c r="B153" s="26"/>
      <c r="C153" s="26"/>
      <c r="D153" s="26"/>
      <c r="E153" s="26" t="s">
        <v>149</v>
      </c>
      <c r="F153" s="26"/>
      <c r="G153" s="30"/>
      <c r="H153" s="27">
        <v>0</v>
      </c>
      <c r="I153" s="27">
        <v>2167.5</v>
      </c>
    </row>
    <row r="154" spans="1:9">
      <c r="A154" s="26"/>
      <c r="B154" s="26"/>
      <c r="C154" s="26"/>
      <c r="D154" s="26"/>
      <c r="E154" s="26" t="s">
        <v>150</v>
      </c>
      <c r="F154" s="26"/>
      <c r="G154" s="30"/>
      <c r="H154" s="27">
        <v>6925</v>
      </c>
      <c r="I154" s="27">
        <v>3155.98</v>
      </c>
    </row>
    <row r="155" spans="1:9" ht="10.8" thickBot="1">
      <c r="A155" s="26"/>
      <c r="B155" s="26"/>
      <c r="C155" s="26"/>
      <c r="D155" s="26"/>
      <c r="E155" s="26" t="s">
        <v>151</v>
      </c>
      <c r="F155" s="26"/>
      <c r="G155" s="30"/>
      <c r="H155" s="28">
        <v>73327.92</v>
      </c>
      <c r="I155" s="28">
        <v>62525.81</v>
      </c>
    </row>
    <row r="156" spans="1:9">
      <c r="A156" s="26"/>
      <c r="B156" s="26"/>
      <c r="C156" s="26"/>
      <c r="D156" s="26" t="s">
        <v>152</v>
      </c>
      <c r="E156" s="26"/>
      <c r="F156" s="26"/>
      <c r="G156" s="30">
        <v>82000</v>
      </c>
      <c r="H156" s="27">
        <f>ROUND(SUM(H151:H155),5)</f>
        <v>80252.92</v>
      </c>
      <c r="I156" s="27">
        <f>ROUND(SUM(I151:I155),5)</f>
        <v>68000.789999999994</v>
      </c>
    </row>
    <row r="157" spans="1:9" ht="30" customHeight="1">
      <c r="A157" s="26"/>
      <c r="B157" s="26"/>
      <c r="C157" s="26"/>
      <c r="D157" s="26" t="s">
        <v>153</v>
      </c>
      <c r="E157" s="26"/>
      <c r="F157" s="26"/>
      <c r="G157" s="30"/>
      <c r="H157" s="27"/>
      <c r="I157" s="27"/>
    </row>
    <row r="158" spans="1:9">
      <c r="A158" s="26"/>
      <c r="B158" s="26"/>
      <c r="C158" s="26"/>
      <c r="D158" s="26"/>
      <c r="E158" s="26" t="s">
        <v>154</v>
      </c>
      <c r="F158" s="26"/>
      <c r="G158" s="30"/>
      <c r="H158" s="27">
        <v>0</v>
      </c>
      <c r="I158" s="27">
        <v>68.349999999999994</v>
      </c>
    </row>
    <row r="159" spans="1:9" ht="10.8" thickBot="1">
      <c r="A159" s="26"/>
      <c r="B159" s="26"/>
      <c r="C159" s="26"/>
      <c r="D159" s="26"/>
      <c r="E159" s="26" t="s">
        <v>155</v>
      </c>
      <c r="F159" s="26"/>
      <c r="G159" s="30"/>
      <c r="H159" s="28">
        <v>50</v>
      </c>
      <c r="I159" s="28">
        <v>0</v>
      </c>
    </row>
    <row r="160" spans="1:9">
      <c r="A160" s="26"/>
      <c r="B160" s="26"/>
      <c r="C160" s="26"/>
      <c r="D160" s="26" t="s">
        <v>156</v>
      </c>
      <c r="E160" s="26"/>
      <c r="F160" s="26"/>
      <c r="G160" s="30">
        <v>50</v>
      </c>
      <c r="H160" s="27">
        <f>ROUND(SUM(H157:H159),5)</f>
        <v>50</v>
      </c>
      <c r="I160" s="27">
        <f>ROUND(SUM(I157:I159),5)</f>
        <v>68.349999999999994</v>
      </c>
    </row>
    <row r="161" spans="1:11" ht="30" customHeight="1">
      <c r="A161" s="26"/>
      <c r="B161" s="26"/>
      <c r="C161" s="26"/>
      <c r="D161" s="26" t="s">
        <v>157</v>
      </c>
      <c r="E161" s="26"/>
      <c r="F161" s="26"/>
      <c r="G161" s="30"/>
      <c r="H161" s="27"/>
      <c r="I161" s="27"/>
    </row>
    <row r="162" spans="1:11">
      <c r="A162" s="26"/>
      <c r="B162" s="26"/>
      <c r="C162" s="26"/>
      <c r="D162" s="26"/>
      <c r="E162" s="26" t="s">
        <v>158</v>
      </c>
      <c r="F162" s="26"/>
      <c r="G162" s="30"/>
      <c r="H162" s="27">
        <v>0</v>
      </c>
      <c r="I162" s="27">
        <v>7.5</v>
      </c>
    </row>
    <row r="163" spans="1:11" ht="10.8" thickBot="1">
      <c r="A163" s="26"/>
      <c r="B163" s="26"/>
      <c r="C163" s="26"/>
      <c r="D163" s="26"/>
      <c r="E163" s="26" t="s">
        <v>159</v>
      </c>
      <c r="F163" s="26"/>
      <c r="G163" s="30"/>
      <c r="H163" s="28">
        <v>100</v>
      </c>
      <c r="I163" s="28">
        <v>0</v>
      </c>
    </row>
    <row r="164" spans="1:11">
      <c r="A164" s="26"/>
      <c r="B164" s="26"/>
      <c r="C164" s="26"/>
      <c r="D164" s="26" t="s">
        <v>160</v>
      </c>
      <c r="E164" s="26"/>
      <c r="F164" s="26"/>
      <c r="G164" s="30">
        <v>100</v>
      </c>
      <c r="H164" s="27">
        <f>ROUND(SUM(H161:H163),5)</f>
        <v>100</v>
      </c>
      <c r="I164" s="27">
        <f>ROUND(SUM(I161:I163),5)</f>
        <v>7.5</v>
      </c>
    </row>
    <row r="165" spans="1:11" ht="30" customHeight="1">
      <c r="A165" s="26"/>
      <c r="B165" s="26"/>
      <c r="C165" s="26"/>
      <c r="D165" s="26" t="s">
        <v>161</v>
      </c>
      <c r="E165" s="26"/>
      <c r="F165" s="26"/>
      <c r="G165" s="30"/>
      <c r="H165" s="27"/>
      <c r="I165" s="27"/>
    </row>
    <row r="166" spans="1:11">
      <c r="A166" s="26"/>
      <c r="B166" s="26"/>
      <c r="C166" s="26"/>
      <c r="D166" s="26"/>
      <c r="E166" s="26" t="s">
        <v>162</v>
      </c>
      <c r="F166" s="26"/>
      <c r="G166" s="30"/>
      <c r="H166" s="27">
        <v>0</v>
      </c>
      <c r="I166" s="27">
        <v>104.9</v>
      </c>
    </row>
    <row r="167" spans="1:11">
      <c r="A167" s="26"/>
      <c r="B167" s="26"/>
      <c r="C167" s="26"/>
      <c r="D167" s="26"/>
      <c r="E167" s="26" t="s">
        <v>163</v>
      </c>
      <c r="F167" s="26"/>
      <c r="G167" s="30"/>
      <c r="H167" s="27">
        <v>0</v>
      </c>
      <c r="I167" s="27">
        <v>17.5</v>
      </c>
    </row>
    <row r="168" spans="1:11">
      <c r="A168" s="26"/>
      <c r="B168" s="26"/>
      <c r="C168" s="26"/>
      <c r="D168" s="26"/>
      <c r="E168" s="26" t="s">
        <v>164</v>
      </c>
      <c r="F168" s="26"/>
      <c r="G168" s="30"/>
      <c r="H168" s="27">
        <v>-1514.5</v>
      </c>
      <c r="I168" s="27">
        <v>1386.91</v>
      </c>
    </row>
    <row r="169" spans="1:11">
      <c r="A169" s="26"/>
      <c r="B169" s="26"/>
      <c r="C169" s="26"/>
      <c r="D169" s="26"/>
      <c r="E169" s="26" t="s">
        <v>165</v>
      </c>
      <c r="F169" s="26"/>
      <c r="G169" s="30"/>
      <c r="H169" s="27">
        <v>3654.12</v>
      </c>
      <c r="I169" s="27">
        <v>597.89</v>
      </c>
    </row>
    <row r="170" spans="1:11">
      <c r="A170" s="26"/>
      <c r="B170" s="26"/>
      <c r="C170" s="26"/>
      <c r="D170" s="26"/>
      <c r="E170" s="26" t="s">
        <v>166</v>
      </c>
      <c r="F170" s="26"/>
      <c r="G170" s="30"/>
      <c r="H170" s="27">
        <v>240</v>
      </c>
      <c r="I170" s="27">
        <v>10554.21</v>
      </c>
    </row>
    <row r="171" spans="1:11">
      <c r="A171" s="26"/>
      <c r="B171" s="26"/>
      <c r="C171" s="26"/>
      <c r="D171" s="26"/>
      <c r="E171" s="26" t="s">
        <v>167</v>
      </c>
      <c r="F171" s="26"/>
      <c r="G171" s="30"/>
      <c r="H171" s="27">
        <v>10789.21</v>
      </c>
      <c r="I171" s="27">
        <v>11581.09</v>
      </c>
    </row>
    <row r="172" spans="1:11" ht="20.399999999999999" customHeight="1">
      <c r="A172" s="26"/>
      <c r="B172" s="26"/>
      <c r="C172" s="26"/>
      <c r="D172" s="26"/>
      <c r="E172" s="26" t="s">
        <v>168</v>
      </c>
      <c r="F172" s="26"/>
      <c r="G172" s="30"/>
      <c r="H172" s="27">
        <v>5104</v>
      </c>
      <c r="I172" s="27">
        <v>0</v>
      </c>
      <c r="J172" s="72" t="s">
        <v>510</v>
      </c>
      <c r="K172" s="72"/>
    </row>
    <row r="173" spans="1:11">
      <c r="A173" s="26"/>
      <c r="B173" s="26"/>
      <c r="C173" s="26"/>
      <c r="D173" s="26"/>
      <c r="E173" s="26" t="s">
        <v>169</v>
      </c>
      <c r="F173" s="26"/>
      <c r="G173" s="30"/>
      <c r="H173" s="27">
        <v>0</v>
      </c>
      <c r="I173" s="27">
        <v>12</v>
      </c>
    </row>
    <row r="174" spans="1:11">
      <c r="A174" s="26"/>
      <c r="B174" s="26"/>
      <c r="C174" s="26"/>
      <c r="D174" s="26"/>
      <c r="E174" s="26" t="s">
        <v>170</v>
      </c>
      <c r="F174" s="26"/>
      <c r="G174" s="30"/>
      <c r="H174" s="27">
        <v>0</v>
      </c>
      <c r="I174" s="27">
        <v>493.7</v>
      </c>
    </row>
    <row r="175" spans="1:11" ht="10.8" thickBot="1">
      <c r="A175" s="26"/>
      <c r="B175" s="26"/>
      <c r="C175" s="26"/>
      <c r="D175" s="26"/>
      <c r="E175" s="26" t="s">
        <v>171</v>
      </c>
      <c r="F175" s="26"/>
      <c r="G175" s="30"/>
      <c r="H175" s="28">
        <v>0</v>
      </c>
      <c r="I175" s="28">
        <v>125</v>
      </c>
    </row>
    <row r="176" spans="1:11">
      <c r="A176" s="26"/>
      <c r="B176" s="26"/>
      <c r="C176" s="26"/>
      <c r="D176" s="26" t="s">
        <v>172</v>
      </c>
      <c r="E176" s="26"/>
      <c r="F176" s="26"/>
      <c r="G176" s="30">
        <v>49000</v>
      </c>
      <c r="H176" s="27">
        <f>ROUND(SUM(H165:H175),5)</f>
        <v>18272.830000000002</v>
      </c>
      <c r="I176" s="27">
        <f>ROUND(SUM(I165:I175),5)</f>
        <v>24873.200000000001</v>
      </c>
    </row>
    <row r="177" spans="1:9" ht="30" customHeight="1">
      <c r="A177" s="26"/>
      <c r="B177" s="26"/>
      <c r="C177" s="26"/>
      <c r="D177" s="26" t="s">
        <v>173</v>
      </c>
      <c r="E177" s="26"/>
      <c r="F177" s="26"/>
      <c r="G177" s="30"/>
      <c r="H177" s="27"/>
      <c r="I177" s="27"/>
    </row>
    <row r="178" spans="1:9">
      <c r="A178" s="26"/>
      <c r="B178" s="26"/>
      <c r="C178" s="26"/>
      <c r="D178" s="26"/>
      <c r="E178" s="26" t="s">
        <v>174</v>
      </c>
      <c r="F178" s="26"/>
      <c r="G178" s="30"/>
      <c r="H178" s="27">
        <v>0</v>
      </c>
      <c r="I178" s="27">
        <v>6831.19</v>
      </c>
    </row>
    <row r="179" spans="1:9" ht="10.8" thickBot="1">
      <c r="A179" s="26"/>
      <c r="B179" s="26"/>
      <c r="C179" s="26"/>
      <c r="D179" s="26"/>
      <c r="E179" s="26" t="s">
        <v>175</v>
      </c>
      <c r="F179" s="26"/>
      <c r="G179" s="30"/>
      <c r="H179" s="28">
        <v>430</v>
      </c>
      <c r="I179" s="28">
        <v>163.69</v>
      </c>
    </row>
    <row r="180" spans="1:9">
      <c r="A180" s="26"/>
      <c r="B180" s="26"/>
      <c r="C180" s="26"/>
      <c r="D180" s="26" t="s">
        <v>176</v>
      </c>
      <c r="E180" s="26"/>
      <c r="F180" s="26"/>
      <c r="G180" s="30">
        <v>400</v>
      </c>
      <c r="H180" s="27">
        <f>ROUND(SUM(H177:H179),5)</f>
        <v>430</v>
      </c>
      <c r="I180" s="27">
        <f>ROUND(SUM(I177:I179),5)</f>
        <v>6994.88</v>
      </c>
    </row>
    <row r="181" spans="1:9" ht="30" customHeight="1">
      <c r="A181" s="26"/>
      <c r="B181" s="26"/>
      <c r="C181" s="26"/>
      <c r="D181" s="26" t="s">
        <v>177</v>
      </c>
      <c r="E181" s="26"/>
      <c r="F181" s="26"/>
      <c r="G181" s="30"/>
      <c r="H181" s="27"/>
      <c r="I181" s="27"/>
    </row>
    <row r="182" spans="1:9">
      <c r="A182" s="26"/>
      <c r="B182" s="26"/>
      <c r="C182" s="26"/>
      <c r="D182" s="26"/>
      <c r="E182" s="26" t="s">
        <v>178</v>
      </c>
      <c r="F182" s="26"/>
      <c r="G182" s="30"/>
      <c r="H182" s="27">
        <v>0</v>
      </c>
      <c r="I182" s="27">
        <v>366.12</v>
      </c>
    </row>
    <row r="183" spans="1:9">
      <c r="A183" s="26"/>
      <c r="B183" s="26"/>
      <c r="C183" s="26"/>
      <c r="D183" s="26"/>
      <c r="E183" s="26" t="s">
        <v>179</v>
      </c>
      <c r="F183" s="26"/>
      <c r="G183" s="30"/>
      <c r="H183" s="27">
        <v>0</v>
      </c>
      <c r="I183" s="27">
        <v>149</v>
      </c>
    </row>
    <row r="184" spans="1:9" ht="10.8" thickBot="1">
      <c r="A184" s="26"/>
      <c r="B184" s="26"/>
      <c r="C184" s="26"/>
      <c r="D184" s="26"/>
      <c r="E184" s="26" t="s">
        <v>180</v>
      </c>
      <c r="F184" s="26"/>
      <c r="G184" s="30"/>
      <c r="H184" s="4">
        <v>1092.47</v>
      </c>
      <c r="I184" s="4">
        <v>455.92</v>
      </c>
    </row>
    <row r="185" spans="1:9" ht="10.8" thickBot="1">
      <c r="A185" s="26"/>
      <c r="B185" s="26"/>
      <c r="C185" s="26"/>
      <c r="D185" s="26" t="s">
        <v>181</v>
      </c>
      <c r="E185" s="26"/>
      <c r="F185" s="26"/>
      <c r="G185" s="30">
        <v>1000</v>
      </c>
      <c r="H185" s="5">
        <f>ROUND(SUM(H181:H184),5)</f>
        <v>1092.47</v>
      </c>
      <c r="I185" s="5">
        <f>ROUND(SUM(I181:I184),5)</f>
        <v>971.04</v>
      </c>
    </row>
    <row r="186" spans="1:9" ht="30" customHeight="1">
      <c r="A186" s="26"/>
      <c r="B186" s="26"/>
      <c r="C186" s="26" t="s">
        <v>182</v>
      </c>
      <c r="D186" s="26"/>
      <c r="E186" s="26"/>
      <c r="F186" s="26"/>
      <c r="G186" s="30"/>
      <c r="H186" s="27">
        <f>ROUND(SUM(H3:H6)+H10+H28+H41+H47+H52+H66+H71+H77+H89+SUM(H94:H95)+H120+H126+H131+H135+H140+H150+H156+H160+H164+H176+H180+H185,5)</f>
        <v>515973.91</v>
      </c>
      <c r="I186" s="27">
        <f>ROUND(SUM(I3:I6)+I10+I28+I41+I47+I52+I66+I71+I77+I89+SUM(I94:I95)+I120+I126+I131+I135+I140+I150+I156+I160+I164+I176+I180+I185,5)</f>
        <v>474184.71</v>
      </c>
    </row>
    <row r="187" spans="1:9" ht="30" customHeight="1">
      <c r="A187" s="26"/>
      <c r="B187" s="26"/>
      <c r="C187" s="26" t="s">
        <v>183</v>
      </c>
      <c r="D187" s="26"/>
      <c r="E187" s="26"/>
      <c r="F187" s="26"/>
      <c r="G187" s="30"/>
      <c r="H187" s="27"/>
      <c r="I187" s="27"/>
    </row>
    <row r="188" spans="1:9" ht="10.8" thickBot="1">
      <c r="A188" s="26"/>
      <c r="B188" s="26"/>
      <c r="C188" s="26"/>
      <c r="D188" s="26" t="s">
        <v>184</v>
      </c>
      <c r="E188" s="26"/>
      <c r="F188" s="26"/>
      <c r="G188" s="30"/>
      <c r="H188" s="4">
        <v>0</v>
      </c>
      <c r="I188" s="4">
        <v>127.65</v>
      </c>
    </row>
    <row r="189" spans="1:9" ht="10.8" thickBot="1">
      <c r="A189" s="26"/>
      <c r="B189" s="26"/>
      <c r="C189" s="26" t="s">
        <v>185</v>
      </c>
      <c r="D189" s="26"/>
      <c r="E189" s="26"/>
      <c r="F189" s="26"/>
      <c r="G189" s="30"/>
      <c r="H189" s="5">
        <f>ROUND(SUM(H187:H188),5)</f>
        <v>0</v>
      </c>
      <c r="I189" s="5">
        <f>ROUND(SUM(I187:I188),5)</f>
        <v>127.65</v>
      </c>
    </row>
    <row r="190" spans="1:9" ht="30" customHeight="1">
      <c r="A190" s="21"/>
      <c r="B190" s="21" t="s">
        <v>186</v>
      </c>
      <c r="C190" s="21"/>
      <c r="D190" s="21" t="s">
        <v>495</v>
      </c>
      <c r="E190" s="21"/>
      <c r="F190" s="21"/>
      <c r="G190" s="22">
        <f>SUM(G3:G186)</f>
        <v>547100</v>
      </c>
      <c r="H190" s="23">
        <f>ROUND(H186-H189,5)</f>
        <v>515973.91</v>
      </c>
      <c r="I190" s="23">
        <f>ROUND(I186-I189,5)</f>
        <v>474057.06</v>
      </c>
    </row>
    <row r="191" spans="1:9" ht="30" customHeight="1">
      <c r="A191" s="26"/>
      <c r="B191" s="26"/>
      <c r="C191" s="26" t="s">
        <v>187</v>
      </c>
      <c r="D191" s="26"/>
      <c r="E191" s="26"/>
      <c r="F191" s="26"/>
      <c r="G191" s="30"/>
      <c r="H191" s="27"/>
      <c r="I191" s="27"/>
    </row>
    <row r="192" spans="1:9">
      <c r="A192" s="26"/>
      <c r="B192" s="26"/>
      <c r="C192" s="26"/>
      <c r="D192" s="26" t="s">
        <v>188</v>
      </c>
      <c r="E192" s="26"/>
      <c r="F192" s="26"/>
      <c r="G192" s="30"/>
      <c r="H192" s="27"/>
      <c r="I192" s="27"/>
    </row>
    <row r="193" spans="1:9">
      <c r="A193" s="26"/>
      <c r="B193" s="26"/>
      <c r="C193" s="26"/>
      <c r="D193" s="26"/>
      <c r="E193" s="26" t="s">
        <v>189</v>
      </c>
      <c r="F193" s="26"/>
      <c r="G193" s="30"/>
      <c r="H193" s="27">
        <v>0</v>
      </c>
      <c r="I193" s="27">
        <v>1896.25</v>
      </c>
    </row>
    <row r="194" spans="1:9">
      <c r="A194" s="26"/>
      <c r="B194" s="26"/>
      <c r="C194" s="26"/>
      <c r="D194" s="26"/>
      <c r="E194" s="26" t="s">
        <v>190</v>
      </c>
      <c r="F194" s="26"/>
      <c r="G194" s="30">
        <v>675</v>
      </c>
      <c r="H194" s="27">
        <v>675</v>
      </c>
      <c r="I194" s="27">
        <v>0</v>
      </c>
    </row>
    <row r="195" spans="1:9">
      <c r="A195" s="26"/>
      <c r="B195" s="26"/>
      <c r="C195" s="26"/>
      <c r="D195" s="26"/>
      <c r="E195" s="26" t="s">
        <v>191</v>
      </c>
      <c r="F195" s="26"/>
      <c r="G195" s="30"/>
      <c r="H195" s="27">
        <v>0</v>
      </c>
      <c r="I195" s="27">
        <v>241</v>
      </c>
    </row>
    <row r="196" spans="1:9">
      <c r="A196" s="26"/>
      <c r="B196" s="26"/>
      <c r="C196" s="26"/>
      <c r="D196" s="26"/>
      <c r="E196" s="26" t="s">
        <v>192</v>
      </c>
      <c r="F196" s="26"/>
      <c r="G196" s="30">
        <v>1550</v>
      </c>
      <c r="H196" s="27">
        <v>1565.67</v>
      </c>
      <c r="I196" s="27">
        <v>672.44</v>
      </c>
    </row>
    <row r="197" spans="1:9">
      <c r="A197" s="26"/>
      <c r="B197" s="26"/>
      <c r="C197" s="26"/>
      <c r="D197" s="26"/>
      <c r="E197" s="26" t="s">
        <v>193</v>
      </c>
      <c r="F197" s="26"/>
      <c r="G197" s="30"/>
      <c r="H197" s="27">
        <v>0</v>
      </c>
      <c r="I197" s="27">
        <v>469</v>
      </c>
    </row>
    <row r="198" spans="1:9">
      <c r="A198" s="26"/>
      <c r="B198" s="26"/>
      <c r="C198" s="26"/>
      <c r="D198" s="26"/>
      <c r="E198" s="26" t="s">
        <v>194</v>
      </c>
      <c r="F198" s="26"/>
      <c r="G198" s="30">
        <v>525</v>
      </c>
      <c r="H198" s="27">
        <v>523.05999999999995</v>
      </c>
      <c r="I198" s="27">
        <v>443.27</v>
      </c>
    </row>
    <row r="199" spans="1:9">
      <c r="A199" s="26"/>
      <c r="B199" s="26"/>
      <c r="C199" s="26"/>
      <c r="D199" s="26"/>
      <c r="E199" s="26" t="s">
        <v>195</v>
      </c>
      <c r="F199" s="26"/>
      <c r="G199" s="30"/>
      <c r="H199" s="27">
        <v>0</v>
      </c>
      <c r="I199" s="27">
        <v>1084.9100000000001</v>
      </c>
    </row>
    <row r="200" spans="1:9">
      <c r="A200" s="26"/>
      <c r="B200" s="26"/>
      <c r="C200" s="26"/>
      <c r="D200" s="26"/>
      <c r="E200" s="26" t="s">
        <v>196</v>
      </c>
      <c r="F200" s="26"/>
      <c r="G200" s="30">
        <v>16000</v>
      </c>
      <c r="H200" s="27">
        <v>15894.18</v>
      </c>
      <c r="I200" s="27">
        <v>16652.98</v>
      </c>
    </row>
    <row r="201" spans="1:9">
      <c r="A201" s="26"/>
      <c r="B201" s="26"/>
      <c r="C201" s="26"/>
      <c r="D201" s="26"/>
      <c r="E201" s="26" t="s">
        <v>197</v>
      </c>
      <c r="F201" s="26"/>
      <c r="G201" s="30">
        <v>115</v>
      </c>
      <c r="H201" s="27">
        <v>111</v>
      </c>
      <c r="I201" s="27">
        <v>0</v>
      </c>
    </row>
    <row r="202" spans="1:9">
      <c r="A202" s="26"/>
      <c r="B202" s="26"/>
      <c r="C202" s="26"/>
      <c r="D202" s="26"/>
      <c r="E202" s="26" t="s">
        <v>198</v>
      </c>
      <c r="F202" s="26"/>
      <c r="G202" s="30">
        <v>450</v>
      </c>
      <c r="H202" s="27">
        <v>450</v>
      </c>
      <c r="I202" s="27">
        <v>0</v>
      </c>
    </row>
    <row r="203" spans="1:9">
      <c r="A203" s="26"/>
      <c r="B203" s="26"/>
      <c r="C203" s="26"/>
      <c r="D203" s="26"/>
      <c r="E203" s="26" t="s">
        <v>199</v>
      </c>
      <c r="F203" s="26"/>
      <c r="G203" s="30"/>
      <c r="H203" s="27">
        <v>0</v>
      </c>
      <c r="I203" s="27">
        <v>675</v>
      </c>
    </row>
    <row r="204" spans="1:9">
      <c r="A204" s="26"/>
      <c r="B204" s="26"/>
      <c r="C204" s="26"/>
      <c r="D204" s="26"/>
      <c r="E204" s="26" t="s">
        <v>200</v>
      </c>
      <c r="F204" s="26"/>
      <c r="G204" s="30"/>
      <c r="H204" s="27">
        <v>0</v>
      </c>
      <c r="I204" s="27">
        <v>181.06</v>
      </c>
    </row>
    <row r="205" spans="1:9">
      <c r="A205" s="29" t="s">
        <v>482</v>
      </c>
      <c r="B205" s="29"/>
      <c r="C205" s="29"/>
      <c r="D205" s="29"/>
      <c r="E205" s="29"/>
      <c r="F205" s="29" t="s">
        <v>479</v>
      </c>
      <c r="G205" s="16">
        <v>2600</v>
      </c>
      <c r="H205" s="27">
        <v>2600</v>
      </c>
      <c r="I205" s="27"/>
    </row>
    <row r="206" spans="1:9">
      <c r="A206" s="29" t="s">
        <v>488</v>
      </c>
      <c r="B206" s="29"/>
      <c r="C206" s="29"/>
      <c r="D206" s="29"/>
      <c r="E206" s="29"/>
      <c r="F206" s="29" t="s">
        <v>489</v>
      </c>
      <c r="G206" s="16">
        <v>4600</v>
      </c>
      <c r="H206" s="27"/>
      <c r="I206" s="27"/>
    </row>
    <row r="207" spans="1:9" ht="10.8" thickBot="1">
      <c r="A207" s="26"/>
      <c r="B207" s="26"/>
      <c r="C207" s="26"/>
      <c r="D207" s="26"/>
      <c r="E207" s="26" t="s">
        <v>201</v>
      </c>
      <c r="F207" s="26"/>
      <c r="G207" s="30">
        <v>7800</v>
      </c>
      <c r="H207" s="28">
        <v>7520.54</v>
      </c>
      <c r="I207" s="28">
        <v>9024.35</v>
      </c>
    </row>
    <row r="208" spans="1:9">
      <c r="A208" s="26"/>
      <c r="B208" s="26"/>
      <c r="C208" s="26"/>
      <c r="D208" s="26" t="s">
        <v>202</v>
      </c>
      <c r="E208" s="26"/>
      <c r="F208" s="26"/>
      <c r="G208" s="30"/>
      <c r="H208" s="27">
        <f>ROUND(SUM(H192:H207),5)</f>
        <v>29339.45</v>
      </c>
      <c r="I208" s="27">
        <f>ROUND(SUM(I192:I207),5)</f>
        <v>31340.26</v>
      </c>
    </row>
    <row r="209" spans="1:9" ht="30" customHeight="1">
      <c r="A209" s="26"/>
      <c r="B209" s="26"/>
      <c r="C209" s="26"/>
      <c r="D209" s="26" t="s">
        <v>203</v>
      </c>
      <c r="E209" s="26"/>
      <c r="F209" s="26"/>
      <c r="G209" s="30"/>
      <c r="H209" s="27"/>
      <c r="I209" s="27"/>
    </row>
    <row r="210" spans="1:9">
      <c r="A210" s="26"/>
      <c r="B210" s="26"/>
      <c r="C210" s="26"/>
      <c r="D210" s="26"/>
      <c r="E210" s="26" t="s">
        <v>204</v>
      </c>
      <c r="F210" s="26"/>
      <c r="G210" s="30"/>
      <c r="H210" s="27">
        <v>0</v>
      </c>
      <c r="I210" s="27">
        <v>116.89</v>
      </c>
    </row>
    <row r="211" spans="1:9">
      <c r="A211" s="26"/>
      <c r="B211" s="26"/>
      <c r="C211" s="26"/>
      <c r="D211" s="26"/>
      <c r="E211" s="26" t="s">
        <v>205</v>
      </c>
      <c r="F211" s="26"/>
      <c r="G211" s="30"/>
      <c r="H211" s="27">
        <v>12735</v>
      </c>
      <c r="I211" s="27">
        <v>11922.5</v>
      </c>
    </row>
    <row r="212" spans="1:9">
      <c r="A212" s="26"/>
      <c r="B212" s="26"/>
      <c r="C212" s="26"/>
      <c r="D212" s="26"/>
      <c r="E212" s="26" t="s">
        <v>206</v>
      </c>
      <c r="F212" s="26"/>
      <c r="G212" s="30"/>
      <c r="H212" s="27">
        <v>51000</v>
      </c>
      <c r="I212" s="27">
        <v>51000</v>
      </c>
    </row>
    <row r="213" spans="1:9">
      <c r="A213" s="26"/>
      <c r="B213" s="26"/>
      <c r="C213" s="26"/>
      <c r="D213" s="26"/>
      <c r="E213" s="26" t="s">
        <v>207</v>
      </c>
      <c r="F213" s="26"/>
      <c r="G213" s="30"/>
      <c r="H213" s="27">
        <v>568</v>
      </c>
      <c r="I213" s="27">
        <v>483.7</v>
      </c>
    </row>
    <row r="214" spans="1:9">
      <c r="A214" s="26"/>
      <c r="B214" s="26"/>
      <c r="C214" s="26"/>
      <c r="D214" s="26"/>
      <c r="E214" s="26" t="s">
        <v>208</v>
      </c>
      <c r="F214" s="26"/>
      <c r="G214" s="30"/>
      <c r="H214" s="27">
        <v>11413.53</v>
      </c>
      <c r="I214" s="27">
        <v>13292.88</v>
      </c>
    </row>
    <row r="215" spans="1:9">
      <c r="A215" s="26"/>
      <c r="B215" s="26"/>
      <c r="C215" s="26"/>
      <c r="D215" s="26"/>
      <c r="E215" s="26" t="s">
        <v>209</v>
      </c>
      <c r="F215" s="26"/>
      <c r="G215" s="30"/>
      <c r="H215" s="27">
        <v>0</v>
      </c>
      <c r="I215" s="27">
        <v>985.25</v>
      </c>
    </row>
    <row r="216" spans="1:9">
      <c r="A216" s="26"/>
      <c r="B216" s="26"/>
      <c r="C216" s="26"/>
      <c r="D216" s="26"/>
      <c r="E216" s="26" t="s">
        <v>210</v>
      </c>
      <c r="F216" s="26"/>
      <c r="G216" s="30"/>
      <c r="H216" s="27">
        <v>718.01</v>
      </c>
      <c r="I216" s="27">
        <v>3117.42</v>
      </c>
    </row>
    <row r="217" spans="1:9">
      <c r="A217" s="26"/>
      <c r="B217" s="26"/>
      <c r="C217" s="26"/>
      <c r="D217" s="26"/>
      <c r="E217" s="26" t="s">
        <v>211</v>
      </c>
      <c r="F217" s="26"/>
      <c r="G217" s="30"/>
      <c r="H217" s="27">
        <v>0</v>
      </c>
      <c r="I217" s="27">
        <v>2084.85</v>
      </c>
    </row>
    <row r="218" spans="1:9">
      <c r="A218" s="26"/>
      <c r="B218" s="26"/>
      <c r="C218" s="26"/>
      <c r="D218" s="26"/>
      <c r="E218" s="26" t="s">
        <v>212</v>
      </c>
      <c r="F218" s="26"/>
      <c r="G218" s="30"/>
      <c r="H218" s="27">
        <v>65343.839999999997</v>
      </c>
      <c r="I218" s="27">
        <v>66647.100000000006</v>
      </c>
    </row>
    <row r="219" spans="1:9">
      <c r="A219" s="26"/>
      <c r="B219" s="26"/>
      <c r="C219" s="26"/>
      <c r="D219" s="26"/>
      <c r="E219" s="26" t="s">
        <v>213</v>
      </c>
      <c r="F219" s="26"/>
      <c r="G219" s="30"/>
      <c r="H219" s="27">
        <v>560.29999999999995</v>
      </c>
      <c r="I219" s="27">
        <v>4769.18</v>
      </c>
    </row>
    <row r="220" spans="1:9" ht="10.8" thickBot="1">
      <c r="A220" s="26"/>
      <c r="B220" s="26"/>
      <c r="C220" s="26"/>
      <c r="D220" s="26"/>
      <c r="E220" s="26" t="s">
        <v>214</v>
      </c>
      <c r="F220" s="26"/>
      <c r="G220" s="30"/>
      <c r="H220" s="28">
        <v>0</v>
      </c>
      <c r="I220" s="28">
        <v>733.64</v>
      </c>
    </row>
    <row r="221" spans="1:9">
      <c r="A221" s="26"/>
      <c r="B221" s="26"/>
      <c r="C221" s="26"/>
      <c r="D221" s="26" t="s">
        <v>215</v>
      </c>
      <c r="E221" s="26"/>
      <c r="F221" s="26"/>
      <c r="G221" s="30">
        <v>142000</v>
      </c>
      <c r="H221" s="27">
        <f>ROUND(SUM(H209:H220),5)</f>
        <v>142338.68</v>
      </c>
      <c r="I221" s="27">
        <f>ROUND(SUM(I209:I220),5)</f>
        <v>155153.41</v>
      </c>
    </row>
    <row r="222" spans="1:9" ht="30" customHeight="1">
      <c r="A222" s="26"/>
      <c r="B222" s="26"/>
      <c r="C222" s="26"/>
      <c r="D222" s="26" t="s">
        <v>216</v>
      </c>
      <c r="E222" s="26"/>
      <c r="F222" s="26"/>
      <c r="G222" s="30"/>
      <c r="H222" s="27"/>
      <c r="I222" s="27"/>
    </row>
    <row r="223" spans="1:9">
      <c r="A223" s="26"/>
      <c r="B223" s="26"/>
      <c r="C223" s="26"/>
      <c r="D223" s="26"/>
      <c r="E223" s="26" t="s">
        <v>217</v>
      </c>
      <c r="F223" s="26"/>
      <c r="G223" s="30"/>
      <c r="H223" s="27">
        <v>500</v>
      </c>
      <c r="I223" s="27">
        <v>0</v>
      </c>
    </row>
    <row r="224" spans="1:9">
      <c r="A224" s="26"/>
      <c r="B224" s="26"/>
      <c r="C224" s="26"/>
      <c r="D224" s="26"/>
      <c r="E224" s="26" t="s">
        <v>218</v>
      </c>
      <c r="F224" s="26"/>
      <c r="G224" s="30"/>
      <c r="H224" s="27">
        <v>400</v>
      </c>
      <c r="I224" s="27">
        <v>0</v>
      </c>
    </row>
    <row r="225" spans="1:9">
      <c r="A225" s="26"/>
      <c r="B225" s="26"/>
      <c r="C225" s="26"/>
      <c r="D225" s="26"/>
      <c r="E225" s="26" t="s">
        <v>219</v>
      </c>
      <c r="F225" s="26"/>
      <c r="G225" s="30"/>
      <c r="H225" s="27">
        <v>1255.55</v>
      </c>
      <c r="I225" s="27">
        <v>0</v>
      </c>
    </row>
    <row r="226" spans="1:9">
      <c r="A226" s="26"/>
      <c r="B226" s="26"/>
      <c r="C226" s="26"/>
      <c r="D226" s="26"/>
      <c r="E226" s="26" t="s">
        <v>220</v>
      </c>
      <c r="F226" s="26"/>
      <c r="G226" s="30"/>
      <c r="H226" s="27">
        <v>400</v>
      </c>
      <c r="I226" s="27">
        <v>0</v>
      </c>
    </row>
    <row r="227" spans="1:9">
      <c r="A227" s="26"/>
      <c r="B227" s="26"/>
      <c r="C227" s="26"/>
      <c r="D227" s="26"/>
      <c r="E227" s="26" t="s">
        <v>221</v>
      </c>
      <c r="F227" s="26"/>
      <c r="G227" s="30"/>
      <c r="H227" s="27">
        <v>8812.7000000000007</v>
      </c>
      <c r="I227" s="27">
        <v>0</v>
      </c>
    </row>
    <row r="228" spans="1:9">
      <c r="A228" s="26"/>
      <c r="B228" s="26"/>
      <c r="C228" s="26"/>
      <c r="D228" s="26"/>
      <c r="E228" s="26" t="s">
        <v>222</v>
      </c>
      <c r="F228" s="26"/>
      <c r="G228" s="30"/>
      <c r="H228" s="27">
        <v>1504.55</v>
      </c>
      <c r="I228" s="27">
        <v>0</v>
      </c>
    </row>
    <row r="229" spans="1:9" ht="10.8" thickBot="1">
      <c r="A229" s="26"/>
      <c r="B229" s="26"/>
      <c r="C229" s="26"/>
      <c r="D229" s="26"/>
      <c r="E229" s="26" t="s">
        <v>223</v>
      </c>
      <c r="F229" s="26"/>
      <c r="G229" s="30"/>
      <c r="H229" s="28">
        <v>4118.09</v>
      </c>
      <c r="I229" s="28">
        <v>0</v>
      </c>
    </row>
    <row r="230" spans="1:9">
      <c r="A230" s="26"/>
      <c r="B230" s="26"/>
      <c r="C230" s="26"/>
      <c r="D230" s="26" t="s">
        <v>224</v>
      </c>
      <c r="E230" s="26"/>
      <c r="F230" s="26"/>
      <c r="G230" s="30">
        <v>11500</v>
      </c>
      <c r="H230" s="27">
        <f>ROUND(SUM(H222:H229),5)</f>
        <v>16990.89</v>
      </c>
      <c r="I230" s="27">
        <f>ROUND(SUM(I222:I229),5)</f>
        <v>0</v>
      </c>
    </row>
    <row r="231" spans="1:9" ht="30" customHeight="1">
      <c r="A231" s="26"/>
      <c r="B231" s="26"/>
      <c r="C231" s="26"/>
      <c r="D231" s="26" t="s">
        <v>225</v>
      </c>
      <c r="E231" s="26"/>
      <c r="F231" s="26"/>
      <c r="G231" s="30"/>
      <c r="H231" s="27"/>
      <c r="I231" s="27"/>
    </row>
    <row r="232" spans="1:9">
      <c r="A232" s="26"/>
      <c r="B232" s="26"/>
      <c r="C232" s="26"/>
      <c r="D232" s="26"/>
      <c r="E232" s="26" t="s">
        <v>226</v>
      </c>
      <c r="F232" s="26"/>
      <c r="G232" s="30"/>
      <c r="H232" s="27">
        <v>517.98</v>
      </c>
      <c r="I232" s="27">
        <v>0</v>
      </c>
    </row>
    <row r="233" spans="1:9">
      <c r="A233" s="26"/>
      <c r="B233" s="26"/>
      <c r="C233" s="26"/>
      <c r="D233" s="26"/>
      <c r="E233" s="26" t="s">
        <v>227</v>
      </c>
      <c r="F233" s="26"/>
      <c r="G233" s="30"/>
      <c r="H233" s="27">
        <v>-5.08</v>
      </c>
      <c r="I233" s="27">
        <v>0</v>
      </c>
    </row>
    <row r="234" spans="1:9">
      <c r="A234" s="26"/>
      <c r="B234" s="26"/>
      <c r="C234" s="26"/>
      <c r="D234" s="26"/>
      <c r="E234" s="26" t="s">
        <v>228</v>
      </c>
      <c r="F234" s="26"/>
      <c r="G234" s="30"/>
      <c r="H234" s="27">
        <v>2389.09</v>
      </c>
      <c r="I234" s="27">
        <v>0</v>
      </c>
    </row>
    <row r="235" spans="1:9">
      <c r="A235" s="26"/>
      <c r="B235" s="26"/>
      <c r="C235" s="26"/>
      <c r="D235" s="26"/>
      <c r="E235" s="26" t="s">
        <v>229</v>
      </c>
      <c r="F235" s="26"/>
      <c r="G235" s="30"/>
      <c r="H235" s="27">
        <v>1306.76</v>
      </c>
      <c r="I235" s="27">
        <v>0</v>
      </c>
    </row>
    <row r="236" spans="1:9" ht="10.8" thickBot="1">
      <c r="A236" s="26"/>
      <c r="B236" s="26"/>
      <c r="C236" s="26"/>
      <c r="D236" s="26"/>
      <c r="E236" s="26" t="s">
        <v>230</v>
      </c>
      <c r="F236" s="26"/>
      <c r="G236" s="30"/>
      <c r="H236" s="28">
        <v>3118.83</v>
      </c>
      <c r="I236" s="28">
        <v>0</v>
      </c>
    </row>
    <row r="237" spans="1:9">
      <c r="A237" s="26"/>
      <c r="B237" s="26"/>
      <c r="C237" s="26"/>
      <c r="D237" s="26" t="s">
        <v>231</v>
      </c>
      <c r="E237" s="26"/>
      <c r="F237" s="26"/>
      <c r="G237" s="30">
        <v>7400</v>
      </c>
      <c r="H237" s="27">
        <f>ROUND(SUM(H231:H236),5)</f>
        <v>7327.58</v>
      </c>
      <c r="I237" s="27">
        <f>ROUND(SUM(I231:I236),5)</f>
        <v>0</v>
      </c>
    </row>
    <row r="238" spans="1:9" ht="30" customHeight="1">
      <c r="A238" s="26"/>
      <c r="B238" s="26"/>
      <c r="C238" s="26"/>
      <c r="D238" s="26" t="s">
        <v>232</v>
      </c>
      <c r="E238" s="26"/>
      <c r="F238" s="26"/>
      <c r="G238" s="30"/>
      <c r="H238" s="27"/>
      <c r="I238" s="27"/>
    </row>
    <row r="239" spans="1:9">
      <c r="A239" s="26"/>
      <c r="B239" s="26"/>
      <c r="C239" s="26"/>
      <c r="D239" s="26"/>
      <c r="E239" s="26" t="s">
        <v>233</v>
      </c>
      <c r="F239" s="26"/>
      <c r="G239" s="30"/>
      <c r="H239" s="27">
        <v>2665.34</v>
      </c>
      <c r="I239" s="27">
        <v>0</v>
      </c>
    </row>
    <row r="240" spans="1:9" ht="10.8" thickBot="1">
      <c r="A240" s="26"/>
      <c r="B240" s="26"/>
      <c r="C240" s="26"/>
      <c r="D240" s="26"/>
      <c r="E240" s="26" t="s">
        <v>234</v>
      </c>
      <c r="F240" s="26"/>
      <c r="G240" s="30"/>
      <c r="H240" s="28">
        <v>6052.43</v>
      </c>
      <c r="I240" s="28">
        <v>0</v>
      </c>
    </row>
    <row r="241" spans="1:9">
      <c r="A241" s="26"/>
      <c r="B241" s="26"/>
      <c r="C241" s="26"/>
      <c r="D241" s="26" t="s">
        <v>235</v>
      </c>
      <c r="E241" s="26"/>
      <c r="F241" s="26"/>
      <c r="G241" s="30">
        <v>8000</v>
      </c>
      <c r="H241" s="27">
        <f>ROUND(SUM(H238:H240),5)</f>
        <v>8717.77</v>
      </c>
      <c r="I241" s="27">
        <f>ROUND(SUM(I238:I240),5)</f>
        <v>0</v>
      </c>
    </row>
    <row r="242" spans="1:9" ht="30" customHeight="1">
      <c r="A242" s="26"/>
      <c r="B242" s="26"/>
      <c r="C242" s="26"/>
      <c r="D242" s="26" t="s">
        <v>236</v>
      </c>
      <c r="E242" s="26"/>
      <c r="F242" s="26"/>
      <c r="G242" s="30"/>
      <c r="H242" s="27"/>
      <c r="I242" s="27"/>
    </row>
    <row r="243" spans="1:9">
      <c r="A243" s="26"/>
      <c r="B243" s="26"/>
      <c r="C243" s="26"/>
      <c r="D243" s="26"/>
      <c r="E243" s="26" t="s">
        <v>237</v>
      </c>
      <c r="F243" s="26"/>
      <c r="G243" s="30"/>
      <c r="H243" s="27">
        <v>0</v>
      </c>
      <c r="I243" s="27">
        <v>228.42</v>
      </c>
    </row>
    <row r="244" spans="1:9">
      <c r="A244" s="26"/>
      <c r="B244" s="26"/>
      <c r="C244" s="26"/>
      <c r="D244" s="26"/>
      <c r="E244" s="26" t="s">
        <v>238</v>
      </c>
      <c r="F244" s="26"/>
      <c r="G244" s="30"/>
      <c r="H244" s="27">
        <v>0</v>
      </c>
      <c r="I244" s="27">
        <v>117.55</v>
      </c>
    </row>
    <row r="245" spans="1:9" ht="10.8" thickBot="1">
      <c r="A245" s="26"/>
      <c r="B245" s="26"/>
      <c r="C245" s="26"/>
      <c r="D245" s="26"/>
      <c r="E245" s="26" t="s">
        <v>239</v>
      </c>
      <c r="F245" s="26"/>
      <c r="G245" s="30"/>
      <c r="H245" s="28">
        <v>850.19</v>
      </c>
      <c r="I245" s="28">
        <v>0</v>
      </c>
    </row>
    <row r="246" spans="1:9">
      <c r="A246" s="26"/>
      <c r="B246" s="26"/>
      <c r="C246" s="26"/>
      <c r="D246" s="26" t="s">
        <v>240</v>
      </c>
      <c r="E246" s="26"/>
      <c r="F246" s="26"/>
      <c r="G246" s="30">
        <v>850</v>
      </c>
      <c r="H246" s="27">
        <f>ROUND(SUM(H242:H245),5)</f>
        <v>850.19</v>
      </c>
      <c r="I246" s="27">
        <f>ROUND(SUM(I242:I245),5)</f>
        <v>345.97</v>
      </c>
    </row>
    <row r="247" spans="1:9" ht="30" customHeight="1">
      <c r="A247" s="26"/>
      <c r="B247" s="26"/>
      <c r="C247" s="26"/>
      <c r="D247" s="26" t="s">
        <v>241</v>
      </c>
      <c r="E247" s="26"/>
      <c r="F247" s="26"/>
      <c r="G247" s="30"/>
      <c r="H247" s="27"/>
      <c r="I247" s="27"/>
    </row>
    <row r="248" spans="1:9">
      <c r="A248" s="26"/>
      <c r="B248" s="26"/>
      <c r="C248" s="26"/>
      <c r="D248" s="26"/>
      <c r="E248" s="26" t="s">
        <v>242</v>
      </c>
      <c r="F248" s="26"/>
      <c r="G248" s="30"/>
      <c r="H248" s="27">
        <v>155.88999999999999</v>
      </c>
      <c r="I248" s="27">
        <v>0</v>
      </c>
    </row>
    <row r="249" spans="1:9">
      <c r="A249" s="26"/>
      <c r="B249" s="26"/>
      <c r="C249" s="26"/>
      <c r="D249" s="26"/>
      <c r="E249" s="26" t="s">
        <v>243</v>
      </c>
      <c r="F249" s="26"/>
      <c r="G249" s="30"/>
      <c r="H249" s="27">
        <v>5066.95</v>
      </c>
      <c r="I249" s="27">
        <v>0</v>
      </c>
    </row>
    <row r="250" spans="1:9" ht="10.8" thickBot="1">
      <c r="A250" s="26"/>
      <c r="B250" s="26"/>
      <c r="C250" s="26"/>
      <c r="D250" s="26"/>
      <c r="E250" s="26" t="s">
        <v>244</v>
      </c>
      <c r="F250" s="26"/>
      <c r="G250" s="30"/>
      <c r="H250" s="28">
        <v>1400</v>
      </c>
      <c r="I250" s="28">
        <v>0</v>
      </c>
    </row>
    <row r="251" spans="1:9">
      <c r="A251" s="26"/>
      <c r="B251" s="26"/>
      <c r="C251" s="26"/>
      <c r="D251" s="26" t="s">
        <v>245</v>
      </c>
      <c r="E251" s="26"/>
      <c r="F251" s="26"/>
      <c r="G251" s="30">
        <v>5000</v>
      </c>
      <c r="H251" s="27">
        <f>ROUND(SUM(H247:H250),5)</f>
        <v>6622.84</v>
      </c>
      <c r="I251" s="27">
        <f>ROUND(SUM(I247:I250),5)</f>
        <v>0</v>
      </c>
    </row>
    <row r="252" spans="1:9" ht="30" customHeight="1">
      <c r="A252" s="26"/>
      <c r="B252" s="26"/>
      <c r="C252" s="26"/>
      <c r="D252" s="26" t="s">
        <v>246</v>
      </c>
      <c r="E252" s="26"/>
      <c r="F252" s="26"/>
      <c r="G252" s="30"/>
      <c r="H252" s="27"/>
      <c r="I252" s="27"/>
    </row>
    <row r="253" spans="1:9">
      <c r="A253" s="26"/>
      <c r="B253" s="26"/>
      <c r="C253" s="26"/>
      <c r="D253" s="26"/>
      <c r="E253" s="26" t="s">
        <v>247</v>
      </c>
      <c r="F253" s="26"/>
      <c r="G253" s="30"/>
      <c r="H253" s="27">
        <v>0</v>
      </c>
      <c r="I253" s="27">
        <v>6815</v>
      </c>
    </row>
    <row r="254" spans="1:9">
      <c r="A254" s="26"/>
      <c r="B254" s="26"/>
      <c r="C254" s="26"/>
      <c r="D254" s="26"/>
      <c r="E254" s="26" t="s">
        <v>248</v>
      </c>
      <c r="F254" s="26"/>
      <c r="G254" s="30"/>
      <c r="H254" s="27">
        <v>0</v>
      </c>
      <c r="I254" s="27">
        <v>1000</v>
      </c>
    </row>
    <row r="255" spans="1:9">
      <c r="A255" s="26"/>
      <c r="B255" s="26"/>
      <c r="C255" s="26"/>
      <c r="D255" s="26"/>
      <c r="E255" s="26" t="s">
        <v>249</v>
      </c>
      <c r="F255" s="26"/>
      <c r="G255" s="30"/>
      <c r="H255" s="27">
        <v>3738.5</v>
      </c>
      <c r="I255" s="27">
        <v>6077.09</v>
      </c>
    </row>
    <row r="256" spans="1:9">
      <c r="A256" s="26"/>
      <c r="B256" s="26"/>
      <c r="C256" s="26"/>
      <c r="D256" s="26"/>
      <c r="E256" s="26" t="s">
        <v>250</v>
      </c>
      <c r="F256" s="26"/>
      <c r="G256" s="30"/>
      <c r="H256" s="27">
        <v>0</v>
      </c>
      <c r="I256" s="27">
        <v>387.85</v>
      </c>
    </row>
    <row r="257" spans="1:9">
      <c r="A257" s="26"/>
      <c r="B257" s="26"/>
      <c r="C257" s="26"/>
      <c r="D257" s="26"/>
      <c r="E257" s="26" t="s">
        <v>251</v>
      </c>
      <c r="F257" s="26"/>
      <c r="G257" s="30"/>
      <c r="H257" s="27">
        <v>7360</v>
      </c>
      <c r="I257" s="27">
        <v>7016.77</v>
      </c>
    </row>
    <row r="258" spans="1:9">
      <c r="A258" s="26"/>
      <c r="B258" s="26"/>
      <c r="C258" s="26"/>
      <c r="D258" s="26"/>
      <c r="E258" s="26" t="s">
        <v>252</v>
      </c>
      <c r="F258" s="26"/>
      <c r="G258" s="30"/>
      <c r="H258" s="27">
        <v>1946.41</v>
      </c>
      <c r="I258" s="27">
        <v>0</v>
      </c>
    </row>
    <row r="259" spans="1:9">
      <c r="A259" s="26"/>
      <c r="B259" s="26"/>
      <c r="C259" s="26"/>
      <c r="D259" s="26"/>
      <c r="E259" s="26" t="s">
        <v>253</v>
      </c>
      <c r="F259" s="26"/>
      <c r="G259" s="30"/>
      <c r="H259" s="27">
        <v>4435.2299999999996</v>
      </c>
      <c r="I259" s="27">
        <v>6320.15</v>
      </c>
    </row>
    <row r="260" spans="1:9">
      <c r="A260" s="26"/>
      <c r="B260" s="26"/>
      <c r="C260" s="26"/>
      <c r="D260" s="26"/>
      <c r="E260" s="26" t="s">
        <v>254</v>
      </c>
      <c r="F260" s="26"/>
      <c r="G260" s="30"/>
      <c r="H260" s="27">
        <v>3300</v>
      </c>
      <c r="I260" s="27">
        <v>4163.5600000000004</v>
      </c>
    </row>
    <row r="261" spans="1:9">
      <c r="A261" s="26"/>
      <c r="B261" s="26"/>
      <c r="C261" s="26"/>
      <c r="D261" s="26"/>
      <c r="E261" s="26" t="s">
        <v>255</v>
      </c>
      <c r="F261" s="26"/>
      <c r="G261" s="30"/>
      <c r="H261" s="27">
        <v>2161.86</v>
      </c>
      <c r="I261" s="27">
        <v>2133</v>
      </c>
    </row>
    <row r="262" spans="1:9">
      <c r="A262" s="26"/>
      <c r="B262" s="26"/>
      <c r="C262" s="26"/>
      <c r="D262" s="26"/>
      <c r="E262" s="26" t="s">
        <v>256</v>
      </c>
      <c r="F262" s="26"/>
      <c r="G262" s="30"/>
      <c r="H262" s="27">
        <v>10166.780000000001</v>
      </c>
      <c r="I262" s="27">
        <v>4199.26</v>
      </c>
    </row>
    <row r="263" spans="1:9">
      <c r="A263" s="26"/>
      <c r="B263" s="26"/>
      <c r="C263" s="26"/>
      <c r="D263" s="26"/>
      <c r="E263" s="26" t="s">
        <v>257</v>
      </c>
      <c r="F263" s="26"/>
      <c r="G263" s="30"/>
      <c r="H263" s="27">
        <v>0</v>
      </c>
      <c r="I263" s="27">
        <v>3350.8</v>
      </c>
    </row>
    <row r="264" spans="1:9">
      <c r="A264" s="26"/>
      <c r="B264" s="26"/>
      <c r="C264" s="26"/>
      <c r="D264" s="26"/>
      <c r="E264" s="26" t="s">
        <v>258</v>
      </c>
      <c r="F264" s="26"/>
      <c r="G264" s="30"/>
      <c r="H264" s="27">
        <v>0</v>
      </c>
      <c r="I264" s="27">
        <v>394</v>
      </c>
    </row>
    <row r="265" spans="1:9">
      <c r="A265" s="26"/>
      <c r="B265" s="26"/>
      <c r="C265" s="26"/>
      <c r="D265" s="26"/>
      <c r="E265" s="26" t="s">
        <v>259</v>
      </c>
      <c r="F265" s="26"/>
      <c r="G265" s="30"/>
      <c r="H265" s="27">
        <v>0</v>
      </c>
      <c r="I265" s="27">
        <v>-1941.56</v>
      </c>
    </row>
    <row r="266" spans="1:9">
      <c r="A266" s="26"/>
      <c r="B266" s="26"/>
      <c r="C266" s="26"/>
      <c r="D266" s="26"/>
      <c r="E266" s="26" t="s">
        <v>260</v>
      </c>
      <c r="F266" s="26"/>
      <c r="G266" s="30"/>
      <c r="H266" s="27">
        <v>2782.14</v>
      </c>
      <c r="I266" s="27">
        <v>4271.3500000000004</v>
      </c>
    </row>
    <row r="267" spans="1:9">
      <c r="A267" s="26"/>
      <c r="B267" s="26"/>
      <c r="C267" s="26"/>
      <c r="D267" s="26"/>
      <c r="E267" s="26" t="s">
        <v>261</v>
      </c>
      <c r="F267" s="26"/>
      <c r="G267" s="30"/>
      <c r="H267" s="27">
        <v>0</v>
      </c>
      <c r="I267" s="27">
        <v>767.02</v>
      </c>
    </row>
    <row r="268" spans="1:9">
      <c r="A268" s="26"/>
      <c r="B268" s="26"/>
      <c r="C268" s="26"/>
      <c r="D268" s="26"/>
      <c r="E268" s="26" t="s">
        <v>262</v>
      </c>
      <c r="F268" s="26"/>
      <c r="G268" s="30"/>
      <c r="H268" s="27">
        <v>0</v>
      </c>
      <c r="I268" s="27">
        <v>3145</v>
      </c>
    </row>
    <row r="269" spans="1:9">
      <c r="A269" s="26"/>
      <c r="B269" s="26"/>
      <c r="C269" s="26"/>
      <c r="D269" s="26"/>
      <c r="E269" s="26" t="s">
        <v>263</v>
      </c>
      <c r="F269" s="26"/>
      <c r="G269" s="30"/>
      <c r="H269" s="27">
        <v>8000.91</v>
      </c>
      <c r="I269" s="27">
        <v>1500</v>
      </c>
    </row>
    <row r="270" spans="1:9">
      <c r="A270" s="26"/>
      <c r="B270" s="26"/>
      <c r="C270" s="26"/>
      <c r="D270" s="26"/>
      <c r="E270" s="26" t="s">
        <v>264</v>
      </c>
      <c r="F270" s="26"/>
      <c r="G270" s="30"/>
      <c r="H270" s="27">
        <v>13997.96</v>
      </c>
      <c r="I270" s="27">
        <v>8550</v>
      </c>
    </row>
    <row r="271" spans="1:9">
      <c r="A271" s="26"/>
      <c r="B271" s="26"/>
      <c r="C271" s="26"/>
      <c r="D271" s="26"/>
      <c r="E271" s="26" t="s">
        <v>265</v>
      </c>
      <c r="F271" s="26"/>
      <c r="G271" s="30"/>
      <c r="H271" s="27">
        <v>10104.25</v>
      </c>
      <c r="I271" s="27">
        <v>7144.75</v>
      </c>
    </row>
    <row r="272" spans="1:9">
      <c r="A272" s="26"/>
      <c r="B272" s="26"/>
      <c r="C272" s="26"/>
      <c r="D272" s="26"/>
      <c r="E272" s="26" t="s">
        <v>266</v>
      </c>
      <c r="F272" s="26"/>
      <c r="G272" s="30"/>
      <c r="H272" s="27">
        <v>1334.37</v>
      </c>
      <c r="I272" s="27">
        <v>1543.02</v>
      </c>
    </row>
    <row r="273" spans="1:9">
      <c r="A273" s="26"/>
      <c r="B273" s="26"/>
      <c r="C273" s="26"/>
      <c r="D273" s="26"/>
      <c r="E273" s="26" t="s">
        <v>267</v>
      </c>
      <c r="F273" s="26"/>
      <c r="G273" s="30"/>
      <c r="H273" s="27">
        <v>0</v>
      </c>
      <c r="I273" s="27">
        <v>227.57</v>
      </c>
    </row>
    <row r="274" spans="1:9">
      <c r="A274" s="26"/>
      <c r="B274" s="26"/>
      <c r="C274" s="26"/>
      <c r="D274" s="26"/>
      <c r="E274" s="26" t="s">
        <v>268</v>
      </c>
      <c r="F274" s="26"/>
      <c r="G274" s="30"/>
      <c r="H274" s="27">
        <v>0</v>
      </c>
      <c r="I274" s="27">
        <v>15</v>
      </c>
    </row>
    <row r="275" spans="1:9">
      <c r="A275" s="26"/>
      <c r="B275" s="26"/>
      <c r="C275" s="26"/>
      <c r="D275" s="26"/>
      <c r="E275" s="26" t="s">
        <v>269</v>
      </c>
      <c r="F275" s="26"/>
      <c r="G275" s="30"/>
      <c r="H275" s="27">
        <v>0</v>
      </c>
      <c r="I275" s="27">
        <v>291.5</v>
      </c>
    </row>
    <row r="276" spans="1:9">
      <c r="A276" s="26"/>
      <c r="B276" s="26"/>
      <c r="C276" s="26"/>
      <c r="D276" s="26"/>
      <c r="E276" s="26" t="s">
        <v>270</v>
      </c>
      <c r="F276" s="26"/>
      <c r="G276" s="30"/>
      <c r="H276" s="27">
        <v>12464.4</v>
      </c>
      <c r="I276" s="27">
        <v>9039.34</v>
      </c>
    </row>
    <row r="277" spans="1:9">
      <c r="A277" s="26"/>
      <c r="B277" s="26"/>
      <c r="C277" s="26"/>
      <c r="D277" s="26"/>
      <c r="E277" s="26" t="s">
        <v>271</v>
      </c>
      <c r="F277" s="26"/>
      <c r="G277" s="30"/>
      <c r="H277" s="27">
        <v>0</v>
      </c>
      <c r="I277" s="27">
        <v>2771.34</v>
      </c>
    </row>
    <row r="278" spans="1:9">
      <c r="A278" s="26"/>
      <c r="B278" s="26"/>
      <c r="C278" s="26"/>
      <c r="D278" s="26"/>
      <c r="E278" s="26" t="s">
        <v>272</v>
      </c>
      <c r="F278" s="26"/>
      <c r="G278" s="30"/>
      <c r="H278" s="27">
        <v>0</v>
      </c>
      <c r="I278" s="27">
        <v>190.26</v>
      </c>
    </row>
    <row r="279" spans="1:9">
      <c r="A279" s="26"/>
      <c r="B279" s="26"/>
      <c r="C279" s="26"/>
      <c r="D279" s="26"/>
      <c r="E279" s="26" t="s">
        <v>273</v>
      </c>
      <c r="F279" s="26"/>
      <c r="G279" s="30"/>
      <c r="H279" s="27">
        <v>0</v>
      </c>
      <c r="I279" s="27">
        <v>222.5</v>
      </c>
    </row>
    <row r="280" spans="1:9">
      <c r="A280" s="26"/>
      <c r="B280" s="26"/>
      <c r="C280" s="26"/>
      <c r="D280" s="26"/>
      <c r="E280" s="26" t="s">
        <v>274</v>
      </c>
      <c r="F280" s="26"/>
      <c r="G280" s="30"/>
      <c r="H280" s="27">
        <v>0</v>
      </c>
      <c r="I280" s="27">
        <v>490.75</v>
      </c>
    </row>
    <row r="281" spans="1:9">
      <c r="A281" s="26"/>
      <c r="B281" s="26"/>
      <c r="C281" s="26"/>
      <c r="D281" s="26"/>
      <c r="E281" s="26" t="s">
        <v>275</v>
      </c>
      <c r="F281" s="26"/>
      <c r="G281" s="30"/>
      <c r="H281" s="27">
        <v>0</v>
      </c>
      <c r="I281" s="27">
        <v>329.5</v>
      </c>
    </row>
    <row r="282" spans="1:9">
      <c r="A282" s="26"/>
      <c r="B282" s="26"/>
      <c r="C282" s="26"/>
      <c r="D282" s="26"/>
      <c r="E282" s="26" t="s">
        <v>276</v>
      </c>
      <c r="F282" s="26"/>
      <c r="G282" s="30"/>
      <c r="H282" s="27">
        <v>1559</v>
      </c>
      <c r="I282" s="27">
        <v>3806.05</v>
      </c>
    </row>
    <row r="283" spans="1:9" ht="10.8" thickBot="1">
      <c r="A283" s="26"/>
      <c r="B283" s="26"/>
      <c r="C283" s="26"/>
      <c r="D283" s="26"/>
      <c r="E283" s="26" t="s">
        <v>277</v>
      </c>
      <c r="F283" s="26"/>
      <c r="G283" s="30"/>
      <c r="H283" s="28">
        <v>0</v>
      </c>
      <c r="I283" s="28">
        <v>715</v>
      </c>
    </row>
    <row r="284" spans="1:9">
      <c r="A284" s="26"/>
      <c r="B284" s="26"/>
      <c r="C284" s="26"/>
      <c r="D284" s="26" t="s">
        <v>278</v>
      </c>
      <c r="E284" s="26"/>
      <c r="F284" s="26"/>
      <c r="G284" s="30">
        <v>85000</v>
      </c>
      <c r="H284" s="27">
        <f>ROUND(SUM(H252:H283),5)</f>
        <v>83351.81</v>
      </c>
      <c r="I284" s="27">
        <f>ROUND(SUM(I252:I283),5)</f>
        <v>84935.87</v>
      </c>
    </row>
    <row r="285" spans="1:9" ht="30" customHeight="1">
      <c r="A285" s="26"/>
      <c r="B285" s="26"/>
      <c r="C285" s="26"/>
      <c r="D285" s="26" t="s">
        <v>279</v>
      </c>
      <c r="E285" s="26"/>
      <c r="F285" s="26"/>
      <c r="G285" s="30"/>
      <c r="H285" s="27"/>
      <c r="I285" s="27"/>
    </row>
    <row r="286" spans="1:9">
      <c r="A286" s="26"/>
      <c r="B286" s="26"/>
      <c r="C286" s="26"/>
      <c r="D286" s="26"/>
      <c r="E286" s="26" t="s">
        <v>280</v>
      </c>
      <c r="F286" s="26"/>
      <c r="G286" s="30"/>
      <c r="H286" s="27">
        <v>707</v>
      </c>
      <c r="I286" s="27">
        <v>1001</v>
      </c>
    </row>
    <row r="287" spans="1:9">
      <c r="A287" s="26"/>
      <c r="B287" s="26"/>
      <c r="C287" s="26"/>
      <c r="D287" s="26"/>
      <c r="E287" s="26" t="s">
        <v>281</v>
      </c>
      <c r="F287" s="26"/>
      <c r="G287" s="30"/>
      <c r="H287" s="27">
        <v>0</v>
      </c>
      <c r="I287" s="27">
        <v>310.36</v>
      </c>
    </row>
    <row r="288" spans="1:9">
      <c r="A288" s="26"/>
      <c r="B288" s="26"/>
      <c r="C288" s="26"/>
      <c r="D288" s="26"/>
      <c r="E288" s="26" t="s">
        <v>282</v>
      </c>
      <c r="F288" s="26"/>
      <c r="G288" s="30"/>
      <c r="H288" s="27">
        <v>2238.83</v>
      </c>
      <c r="I288" s="27">
        <v>2097.7399999999998</v>
      </c>
    </row>
    <row r="289" spans="1:9">
      <c r="A289" s="26"/>
      <c r="B289" s="26"/>
      <c r="C289" s="26"/>
      <c r="D289" s="26"/>
      <c r="E289" s="26" t="s">
        <v>283</v>
      </c>
      <c r="F289" s="26"/>
      <c r="G289" s="30"/>
      <c r="H289" s="27">
        <v>1462</v>
      </c>
      <c r="I289" s="27">
        <v>100</v>
      </c>
    </row>
    <row r="290" spans="1:9">
      <c r="A290" s="26"/>
      <c r="B290" s="26"/>
      <c r="C290" s="26"/>
      <c r="D290" s="26"/>
      <c r="E290" s="26" t="s">
        <v>284</v>
      </c>
      <c r="F290" s="26"/>
      <c r="G290" s="30"/>
      <c r="H290" s="27">
        <v>0</v>
      </c>
      <c r="I290" s="27">
        <v>116</v>
      </c>
    </row>
    <row r="291" spans="1:9">
      <c r="A291" s="26"/>
      <c r="B291" s="26"/>
      <c r="C291" s="26"/>
      <c r="D291" s="26"/>
      <c r="E291" s="26" t="s">
        <v>285</v>
      </c>
      <c r="F291" s="26"/>
      <c r="G291" s="30"/>
      <c r="H291" s="27">
        <v>0</v>
      </c>
      <c r="I291" s="27">
        <v>1652</v>
      </c>
    </row>
    <row r="292" spans="1:9">
      <c r="A292" s="26"/>
      <c r="B292" s="26"/>
      <c r="C292" s="26"/>
      <c r="D292" s="26"/>
      <c r="E292" s="26" t="s">
        <v>286</v>
      </c>
      <c r="F292" s="26"/>
      <c r="G292" s="30"/>
      <c r="H292" s="27">
        <v>0</v>
      </c>
      <c r="I292" s="27">
        <v>400</v>
      </c>
    </row>
    <row r="293" spans="1:9">
      <c r="A293" s="26"/>
      <c r="B293" s="26"/>
      <c r="C293" s="26"/>
      <c r="D293" s="26"/>
      <c r="E293" s="26" t="s">
        <v>287</v>
      </c>
      <c r="F293" s="26"/>
      <c r="G293" s="30"/>
      <c r="H293" s="27">
        <v>680.51</v>
      </c>
      <c r="I293" s="27">
        <v>0</v>
      </c>
    </row>
    <row r="294" spans="1:9">
      <c r="A294" s="26"/>
      <c r="B294" s="26"/>
      <c r="C294" s="26"/>
      <c r="D294" s="26"/>
      <c r="E294" s="26" t="s">
        <v>288</v>
      </c>
      <c r="F294" s="26"/>
      <c r="G294" s="30"/>
      <c r="H294" s="27">
        <v>0</v>
      </c>
      <c r="I294" s="27">
        <v>147.46</v>
      </c>
    </row>
    <row r="295" spans="1:9">
      <c r="A295" s="26"/>
      <c r="B295" s="26"/>
      <c r="C295" s="26"/>
      <c r="D295" s="26"/>
      <c r="E295" s="26" t="s">
        <v>289</v>
      </c>
      <c r="F295" s="26"/>
      <c r="G295" s="30"/>
      <c r="H295" s="27">
        <v>1929.38</v>
      </c>
      <c r="I295" s="27">
        <v>2011.45</v>
      </c>
    </row>
    <row r="296" spans="1:9" ht="10.8" thickBot="1">
      <c r="A296" s="26"/>
      <c r="B296" s="26"/>
      <c r="C296" s="26"/>
      <c r="D296" s="26"/>
      <c r="E296" s="26" t="s">
        <v>290</v>
      </c>
      <c r="F296" s="26"/>
      <c r="G296" s="30"/>
      <c r="H296" s="28">
        <v>0</v>
      </c>
      <c r="I296" s="28">
        <v>43.2</v>
      </c>
    </row>
    <row r="297" spans="1:9">
      <c r="A297" s="26"/>
      <c r="B297" s="26"/>
      <c r="C297" s="26"/>
      <c r="D297" s="26" t="s">
        <v>291</v>
      </c>
      <c r="E297" s="26"/>
      <c r="F297" s="26"/>
      <c r="G297" s="30">
        <v>7000</v>
      </c>
      <c r="H297" s="27">
        <f>ROUND(SUM(H285:H296),5)</f>
        <v>7017.72</v>
      </c>
      <c r="I297" s="27">
        <f>ROUND(SUM(I285:I296),5)</f>
        <v>7879.21</v>
      </c>
    </row>
    <row r="298" spans="1:9" ht="30" customHeight="1">
      <c r="A298" s="26"/>
      <c r="B298" s="26"/>
      <c r="C298" s="26"/>
      <c r="D298" s="26" t="s">
        <v>292</v>
      </c>
      <c r="E298" s="26"/>
      <c r="F298" s="26"/>
      <c r="G298" s="30"/>
      <c r="H298" s="27"/>
      <c r="I298" s="27"/>
    </row>
    <row r="299" spans="1:9">
      <c r="A299" s="26"/>
      <c r="B299" s="26"/>
      <c r="C299" s="26"/>
      <c r="D299" s="26"/>
      <c r="E299" s="26" t="s">
        <v>293</v>
      </c>
      <c r="F299" s="26"/>
      <c r="G299" s="30"/>
      <c r="H299" s="27">
        <v>3518.5</v>
      </c>
      <c r="I299" s="27">
        <v>4710.5</v>
      </c>
    </row>
    <row r="300" spans="1:9">
      <c r="A300" s="26"/>
      <c r="B300" s="26"/>
      <c r="C300" s="26"/>
      <c r="D300" s="26"/>
      <c r="E300" s="26" t="s">
        <v>294</v>
      </c>
      <c r="F300" s="26"/>
      <c r="G300" s="30"/>
      <c r="H300" s="27">
        <v>323.19</v>
      </c>
      <c r="I300" s="27">
        <v>0</v>
      </c>
    </row>
    <row r="301" spans="1:9">
      <c r="A301" s="26"/>
      <c r="B301" s="26"/>
      <c r="C301" s="26"/>
      <c r="D301" s="26"/>
      <c r="E301" s="26" t="s">
        <v>295</v>
      </c>
      <c r="F301" s="26"/>
      <c r="G301" s="30"/>
      <c r="H301" s="27">
        <v>0</v>
      </c>
      <c r="I301" s="27">
        <v>23.75</v>
      </c>
    </row>
    <row r="302" spans="1:9">
      <c r="A302" s="26"/>
      <c r="B302" s="26"/>
      <c r="C302" s="26"/>
      <c r="D302" s="26"/>
      <c r="E302" s="26" t="s">
        <v>296</v>
      </c>
      <c r="F302" s="26"/>
      <c r="G302" s="30"/>
      <c r="H302" s="27">
        <v>2062.1799999999998</v>
      </c>
      <c r="I302" s="27">
        <v>5229.9399999999996</v>
      </c>
    </row>
    <row r="303" spans="1:9">
      <c r="A303" s="26"/>
      <c r="B303" s="26"/>
      <c r="C303" s="26"/>
      <c r="D303" s="26"/>
      <c r="E303" s="26" t="s">
        <v>297</v>
      </c>
      <c r="F303" s="26"/>
      <c r="G303" s="30"/>
      <c r="H303" s="27">
        <v>5232</v>
      </c>
      <c r="I303" s="27">
        <v>0</v>
      </c>
    </row>
    <row r="304" spans="1:9">
      <c r="A304" s="26"/>
      <c r="B304" s="26"/>
      <c r="C304" s="26"/>
      <c r="D304" s="26"/>
      <c r="E304" s="26" t="s">
        <v>298</v>
      </c>
      <c r="F304" s="26"/>
      <c r="G304" s="30"/>
      <c r="H304" s="27">
        <v>0</v>
      </c>
      <c r="I304" s="27">
        <v>5013</v>
      </c>
    </row>
    <row r="305" spans="1:9">
      <c r="A305" s="26"/>
      <c r="B305" s="26"/>
      <c r="C305" s="26"/>
      <c r="D305" s="26"/>
      <c r="E305" s="26" t="s">
        <v>299</v>
      </c>
      <c r="F305" s="26"/>
      <c r="G305" s="30"/>
      <c r="H305" s="27">
        <v>3289.81</v>
      </c>
      <c r="I305" s="27">
        <v>2973.03</v>
      </c>
    </row>
    <row r="306" spans="1:9">
      <c r="A306" s="26"/>
      <c r="B306" s="26"/>
      <c r="C306" s="26"/>
      <c r="D306" s="26"/>
      <c r="E306" s="26" t="s">
        <v>300</v>
      </c>
      <c r="F306" s="26"/>
      <c r="G306" s="30"/>
      <c r="H306" s="27">
        <v>1509.33</v>
      </c>
      <c r="I306" s="27">
        <v>1870.85</v>
      </c>
    </row>
    <row r="307" spans="1:9">
      <c r="A307" s="26"/>
      <c r="B307" s="26"/>
      <c r="C307" s="26"/>
      <c r="D307" s="26"/>
      <c r="E307" s="26" t="s">
        <v>301</v>
      </c>
      <c r="F307" s="26"/>
      <c r="G307" s="30"/>
      <c r="H307" s="27">
        <v>0</v>
      </c>
      <c r="I307" s="27">
        <v>30</v>
      </c>
    </row>
    <row r="308" spans="1:9" ht="10.8" thickBot="1">
      <c r="A308" s="26"/>
      <c r="B308" s="26"/>
      <c r="C308" s="26"/>
      <c r="D308" s="26"/>
      <c r="E308" s="26" t="s">
        <v>302</v>
      </c>
      <c r="F308" s="26"/>
      <c r="G308" s="30"/>
      <c r="H308" s="28">
        <v>0</v>
      </c>
      <c r="I308" s="28">
        <v>575.32000000000005</v>
      </c>
    </row>
    <row r="309" spans="1:9">
      <c r="A309" s="26"/>
      <c r="B309" s="26"/>
      <c r="C309" s="26"/>
      <c r="D309" s="26" t="s">
        <v>303</v>
      </c>
      <c r="E309" s="26"/>
      <c r="F309" s="26"/>
      <c r="G309" s="30">
        <v>16000</v>
      </c>
      <c r="H309" s="27">
        <f>ROUND(SUM(H298:H308),5)</f>
        <v>15935.01</v>
      </c>
      <c r="I309" s="27">
        <f>ROUND(SUM(I298:I308),5)</f>
        <v>20426.39</v>
      </c>
    </row>
    <row r="310" spans="1:9" ht="30" customHeight="1">
      <c r="A310" s="26"/>
      <c r="B310" s="26"/>
      <c r="C310" s="26"/>
      <c r="D310" s="26" t="s">
        <v>304</v>
      </c>
      <c r="E310" s="26"/>
      <c r="F310" s="26"/>
      <c r="G310" s="30"/>
      <c r="H310" s="27"/>
      <c r="I310" s="27"/>
    </row>
    <row r="311" spans="1:9">
      <c r="A311" s="26"/>
      <c r="B311" s="26"/>
      <c r="C311" s="26"/>
      <c r="D311" s="26"/>
      <c r="E311" s="26" t="s">
        <v>305</v>
      </c>
      <c r="F311" s="26"/>
      <c r="G311" s="30"/>
      <c r="H311" s="27">
        <v>0</v>
      </c>
      <c r="I311" s="27">
        <v>81.5</v>
      </c>
    </row>
    <row r="312" spans="1:9">
      <c r="A312" s="26"/>
      <c r="B312" s="26"/>
      <c r="C312" s="26"/>
      <c r="D312" s="26"/>
      <c r="E312" s="26" t="s">
        <v>306</v>
      </c>
      <c r="F312" s="26"/>
      <c r="G312" s="30"/>
      <c r="H312" s="27">
        <v>0</v>
      </c>
      <c r="I312" s="27">
        <v>1234.94</v>
      </c>
    </row>
    <row r="313" spans="1:9">
      <c r="A313" s="26"/>
      <c r="B313" s="26"/>
      <c r="C313" s="26"/>
      <c r="D313" s="26"/>
      <c r="E313" s="26" t="s">
        <v>307</v>
      </c>
      <c r="F313" s="26"/>
      <c r="G313" s="30"/>
      <c r="H313" s="27">
        <v>0</v>
      </c>
      <c r="I313" s="27">
        <v>360.3</v>
      </c>
    </row>
    <row r="314" spans="1:9">
      <c r="A314" s="26"/>
      <c r="B314" s="26"/>
      <c r="C314" s="26"/>
      <c r="D314" s="26"/>
      <c r="E314" s="26" t="s">
        <v>308</v>
      </c>
      <c r="F314" s="26"/>
      <c r="G314" s="30"/>
      <c r="H314" s="27">
        <v>0</v>
      </c>
      <c r="I314" s="27">
        <v>128.68</v>
      </c>
    </row>
    <row r="315" spans="1:9" ht="10.8" thickBot="1">
      <c r="A315" s="26"/>
      <c r="B315" s="26"/>
      <c r="C315" s="26"/>
      <c r="D315" s="26"/>
      <c r="E315" s="26" t="s">
        <v>309</v>
      </c>
      <c r="F315" s="26"/>
      <c r="G315" s="30"/>
      <c r="H315" s="28">
        <v>1896.38</v>
      </c>
      <c r="I315" s="28">
        <v>0</v>
      </c>
    </row>
    <row r="316" spans="1:9">
      <c r="A316" s="26"/>
      <c r="B316" s="26"/>
      <c r="C316" s="26"/>
      <c r="D316" s="26" t="s">
        <v>310</v>
      </c>
      <c r="E316" s="26"/>
      <c r="F316" s="26"/>
      <c r="G316" s="30">
        <v>1800</v>
      </c>
      <c r="H316" s="27">
        <f>ROUND(SUM(H310:H315),5)</f>
        <v>1896.38</v>
      </c>
      <c r="I316" s="27">
        <f>ROUND(SUM(I310:I315),5)</f>
        <v>1805.42</v>
      </c>
    </row>
    <row r="317" spans="1:9" ht="30" customHeight="1">
      <c r="A317" s="26"/>
      <c r="B317" s="26"/>
      <c r="C317" s="26"/>
      <c r="D317" s="26" t="s">
        <v>311</v>
      </c>
      <c r="E317" s="26"/>
      <c r="F317" s="26"/>
      <c r="G317" s="30"/>
      <c r="H317" s="27"/>
      <c r="I317" s="27"/>
    </row>
    <row r="318" spans="1:9">
      <c r="A318" s="26"/>
      <c r="B318" s="26"/>
      <c r="C318" s="26"/>
      <c r="D318" s="26"/>
      <c r="E318" s="26" t="s">
        <v>312</v>
      </c>
      <c r="F318" s="26"/>
      <c r="G318" s="30"/>
      <c r="H318" s="27">
        <v>0</v>
      </c>
      <c r="I318" s="27">
        <v>30</v>
      </c>
    </row>
    <row r="319" spans="1:9">
      <c r="A319" s="26"/>
      <c r="B319" s="26"/>
      <c r="C319" s="26"/>
      <c r="D319" s="26"/>
      <c r="E319" s="26" t="s">
        <v>313</v>
      </c>
      <c r="F319" s="26"/>
      <c r="G319" s="30"/>
      <c r="H319" s="27">
        <v>0</v>
      </c>
      <c r="I319" s="27">
        <v>68.94</v>
      </c>
    </row>
    <row r="320" spans="1:9">
      <c r="A320" s="26"/>
      <c r="B320" s="26"/>
      <c r="C320" s="26"/>
      <c r="D320" s="26"/>
      <c r="E320" s="26" t="s">
        <v>314</v>
      </c>
      <c r="F320" s="26"/>
      <c r="G320" s="30"/>
      <c r="H320" s="27">
        <v>0</v>
      </c>
      <c r="I320" s="27">
        <v>112.48</v>
      </c>
    </row>
    <row r="321" spans="1:10" ht="10.8" thickBot="1">
      <c r="A321" s="26"/>
      <c r="B321" s="26"/>
      <c r="C321" s="26"/>
      <c r="D321" s="26"/>
      <c r="E321" s="26" t="s">
        <v>315</v>
      </c>
      <c r="F321" s="26"/>
      <c r="G321" s="30"/>
      <c r="H321" s="28">
        <v>437</v>
      </c>
      <c r="I321" s="28">
        <v>0</v>
      </c>
    </row>
    <row r="322" spans="1:10">
      <c r="A322" s="26"/>
      <c r="B322" s="26"/>
      <c r="C322" s="26"/>
      <c r="D322" s="26" t="s">
        <v>316</v>
      </c>
      <c r="E322" s="26"/>
      <c r="F322" s="26"/>
      <c r="G322" s="30">
        <v>425</v>
      </c>
      <c r="H322" s="27">
        <f>ROUND(SUM(H317:H321),5)</f>
        <v>437</v>
      </c>
      <c r="I322" s="27">
        <f>ROUND(SUM(I317:I321),5)</f>
        <v>211.42</v>
      </c>
    </row>
    <row r="323" spans="1:10" ht="30" customHeight="1">
      <c r="A323" s="26"/>
      <c r="B323" s="26"/>
      <c r="C323" s="26"/>
      <c r="D323" s="26" t="s">
        <v>317</v>
      </c>
      <c r="E323" s="26"/>
      <c r="F323" s="26"/>
      <c r="G323" s="30"/>
      <c r="H323" s="27"/>
      <c r="I323" s="27"/>
    </row>
    <row r="324" spans="1:10">
      <c r="A324" s="26"/>
      <c r="B324" s="26"/>
      <c r="C324" s="26"/>
      <c r="D324" s="26"/>
      <c r="E324" s="26" t="s">
        <v>318</v>
      </c>
      <c r="F324" s="26"/>
      <c r="G324" s="30"/>
      <c r="H324" s="27">
        <v>0</v>
      </c>
      <c r="I324" s="27">
        <v>339.59</v>
      </c>
    </row>
    <row r="325" spans="1:10">
      <c r="A325" s="26"/>
      <c r="B325" s="26"/>
      <c r="C325" s="26"/>
      <c r="D325" s="26"/>
      <c r="E325" s="26" t="s">
        <v>319</v>
      </c>
      <c r="F325" s="26"/>
      <c r="G325" s="30"/>
      <c r="H325" s="27">
        <v>0</v>
      </c>
      <c r="I325" s="27">
        <v>3530</v>
      </c>
    </row>
    <row r="326" spans="1:10" ht="10.8" thickBot="1">
      <c r="A326" s="26"/>
      <c r="B326" s="26"/>
      <c r="C326" s="26"/>
      <c r="D326" s="26"/>
      <c r="E326" s="26" t="s">
        <v>320</v>
      </c>
      <c r="F326" s="26"/>
      <c r="G326" s="30"/>
      <c r="H326" s="28">
        <v>2866.14</v>
      </c>
      <c r="I326" s="28">
        <v>0</v>
      </c>
    </row>
    <row r="327" spans="1:10">
      <c r="A327" s="26"/>
      <c r="B327" s="26"/>
      <c r="C327" s="26"/>
      <c r="D327" s="26" t="s">
        <v>321</v>
      </c>
      <c r="E327" s="26"/>
      <c r="F327" s="26"/>
      <c r="G327" s="30">
        <v>2875</v>
      </c>
      <c r="H327" s="27">
        <f>ROUND(SUM(H323:H326),5)</f>
        <v>2866.14</v>
      </c>
      <c r="I327" s="27">
        <f>ROUND(SUM(I323:I326),5)</f>
        <v>3869.59</v>
      </c>
    </row>
    <row r="328" spans="1:10" ht="30" customHeight="1">
      <c r="A328" s="26"/>
      <c r="B328" s="26"/>
      <c r="C328" s="26"/>
      <c r="D328" s="26" t="s">
        <v>322</v>
      </c>
      <c r="E328" s="26"/>
      <c r="F328" s="26"/>
      <c r="G328" s="30"/>
      <c r="H328" s="27"/>
      <c r="I328" s="27"/>
    </row>
    <row r="329" spans="1:10">
      <c r="A329" s="26"/>
      <c r="B329" s="26"/>
      <c r="C329" s="26"/>
      <c r="D329" s="26"/>
      <c r="E329" s="26" t="s">
        <v>323</v>
      </c>
      <c r="F329" s="26"/>
      <c r="G329" s="30"/>
      <c r="H329" s="27">
        <v>0</v>
      </c>
      <c r="I329" s="27">
        <v>188.15</v>
      </c>
    </row>
    <row r="330" spans="1:10">
      <c r="A330" s="26"/>
      <c r="B330" s="26"/>
      <c r="C330" s="26"/>
      <c r="D330" s="26"/>
      <c r="E330" s="26" t="s">
        <v>324</v>
      </c>
      <c r="F330" s="26"/>
      <c r="G330" s="30"/>
      <c r="H330" s="27">
        <v>0</v>
      </c>
      <c r="I330" s="27">
        <v>28.73</v>
      </c>
    </row>
    <row r="331" spans="1:10" ht="10.8" thickBot="1">
      <c r="A331" s="26"/>
      <c r="B331" s="26"/>
      <c r="C331" s="26"/>
      <c r="D331" s="26"/>
      <c r="E331" s="26" t="s">
        <v>325</v>
      </c>
      <c r="F331" s="26"/>
      <c r="G331" s="30"/>
      <c r="H331" s="28">
        <v>2048.5300000000002</v>
      </c>
      <c r="I331" s="28">
        <v>0</v>
      </c>
    </row>
    <row r="332" spans="1:10">
      <c r="A332" s="26"/>
      <c r="B332" s="26"/>
      <c r="C332" s="26"/>
      <c r="D332" s="26" t="s">
        <v>326</v>
      </c>
      <c r="E332" s="26"/>
      <c r="F332" s="26"/>
      <c r="G332" s="30">
        <v>500</v>
      </c>
      <c r="H332" s="27">
        <f>ROUND(SUM(H328:H331),5)</f>
        <v>2048.5300000000002</v>
      </c>
      <c r="I332" s="27">
        <f>ROUND(SUM(I328:I331),5)</f>
        <v>216.88</v>
      </c>
      <c r="J332" s="17" t="s">
        <v>490</v>
      </c>
    </row>
    <row r="333" spans="1:10" ht="30" customHeight="1">
      <c r="A333" s="26"/>
      <c r="B333" s="26"/>
      <c r="C333" s="26"/>
      <c r="D333" s="26" t="s">
        <v>327</v>
      </c>
      <c r="E333" s="26"/>
      <c r="F333" s="26"/>
      <c r="G333" s="30"/>
      <c r="H333" s="27"/>
      <c r="I333" s="27"/>
    </row>
    <row r="334" spans="1:10">
      <c r="A334" s="26"/>
      <c r="B334" s="26"/>
      <c r="C334" s="26"/>
      <c r="D334" s="26"/>
      <c r="E334" s="26" t="s">
        <v>328</v>
      </c>
      <c r="F334" s="26"/>
      <c r="G334" s="30"/>
      <c r="H334" s="27">
        <v>2858.01</v>
      </c>
      <c r="I334" s="27">
        <v>3180.77</v>
      </c>
    </row>
    <row r="335" spans="1:10">
      <c r="A335" s="26"/>
      <c r="B335" s="26"/>
      <c r="C335" s="26"/>
      <c r="D335" s="26"/>
      <c r="E335" s="26" t="s">
        <v>329</v>
      </c>
      <c r="F335" s="26"/>
      <c r="G335" s="30"/>
      <c r="H335" s="27">
        <v>8376.39</v>
      </c>
      <c r="I335" s="27">
        <v>8799.27</v>
      </c>
    </row>
    <row r="336" spans="1:10">
      <c r="A336" s="26"/>
      <c r="B336" s="26"/>
      <c r="C336" s="26"/>
      <c r="D336" s="26"/>
      <c r="E336" s="26" t="s">
        <v>330</v>
      </c>
      <c r="F336" s="26"/>
      <c r="G336" s="30"/>
      <c r="H336" s="27">
        <v>0</v>
      </c>
      <c r="I336" s="27">
        <v>1980.27</v>
      </c>
    </row>
    <row r="337" spans="1:10">
      <c r="A337" s="26"/>
      <c r="B337" s="26"/>
      <c r="C337" s="26"/>
      <c r="D337" s="26"/>
      <c r="E337" s="26" t="s">
        <v>331</v>
      </c>
      <c r="F337" s="26"/>
      <c r="G337" s="30"/>
      <c r="H337" s="27">
        <v>4439.84</v>
      </c>
      <c r="I337" s="27">
        <v>1282.44</v>
      </c>
    </row>
    <row r="338" spans="1:10">
      <c r="A338" s="26"/>
      <c r="B338" s="26"/>
      <c r="C338" s="26"/>
      <c r="D338" s="26"/>
      <c r="E338" s="26" t="s">
        <v>332</v>
      </c>
      <c r="F338" s="26"/>
      <c r="G338" s="30"/>
      <c r="H338" s="27">
        <v>0</v>
      </c>
      <c r="I338" s="27">
        <v>60</v>
      </c>
    </row>
    <row r="339" spans="1:10">
      <c r="A339" s="26"/>
      <c r="B339" s="26"/>
      <c r="C339" s="26"/>
      <c r="D339" s="26"/>
      <c r="E339" s="26" t="s">
        <v>333</v>
      </c>
      <c r="F339" s="26"/>
      <c r="G339" s="30"/>
      <c r="H339" s="27">
        <v>2400</v>
      </c>
      <c r="I339" s="27">
        <v>3325</v>
      </c>
    </row>
    <row r="340" spans="1:10">
      <c r="A340" s="26"/>
      <c r="B340" s="26"/>
      <c r="C340" s="26"/>
      <c r="D340" s="26"/>
      <c r="E340" s="26" t="s">
        <v>334</v>
      </c>
      <c r="F340" s="26"/>
      <c r="G340" s="30"/>
      <c r="H340" s="27">
        <v>0</v>
      </c>
      <c r="I340" s="27">
        <v>19.989999999999998</v>
      </c>
    </row>
    <row r="341" spans="1:10" ht="10.8" thickBot="1">
      <c r="A341" s="26"/>
      <c r="B341" s="26"/>
      <c r="C341" s="26"/>
      <c r="D341" s="26"/>
      <c r="E341" s="26" t="s">
        <v>335</v>
      </c>
      <c r="F341" s="26"/>
      <c r="G341" s="30"/>
      <c r="H341" s="28">
        <v>13573.3</v>
      </c>
      <c r="I341" s="28">
        <v>21053.24</v>
      </c>
    </row>
    <row r="342" spans="1:10">
      <c r="A342" s="26"/>
      <c r="B342" s="26"/>
      <c r="C342" s="26"/>
      <c r="D342" s="26" t="s">
        <v>336</v>
      </c>
      <c r="E342" s="26"/>
      <c r="F342" s="26"/>
      <c r="G342" s="30">
        <v>28000</v>
      </c>
      <c r="H342" s="27">
        <f>ROUND(SUM(H333:H341),5)</f>
        <v>31647.54</v>
      </c>
      <c r="I342" s="27">
        <f>ROUND(SUM(I333:I341),5)</f>
        <v>39700.980000000003</v>
      </c>
      <c r="J342" s="17" t="s">
        <v>491</v>
      </c>
    </row>
    <row r="343" spans="1:10" ht="30" customHeight="1">
      <c r="A343" s="26"/>
      <c r="B343" s="26"/>
      <c r="C343" s="26"/>
      <c r="D343" s="26" t="s">
        <v>337</v>
      </c>
      <c r="E343" s="26"/>
      <c r="F343" s="26"/>
      <c r="G343" s="30"/>
      <c r="H343" s="27"/>
      <c r="I343" s="27"/>
    </row>
    <row r="344" spans="1:10">
      <c r="A344" s="26"/>
      <c r="B344" s="26"/>
      <c r="C344" s="26"/>
      <c r="D344" s="26"/>
      <c r="E344" s="26" t="s">
        <v>338</v>
      </c>
      <c r="F344" s="26"/>
      <c r="G344" s="30"/>
      <c r="H344" s="27">
        <v>1199</v>
      </c>
      <c r="I344" s="27">
        <v>0</v>
      </c>
    </row>
    <row r="345" spans="1:10">
      <c r="A345" s="26"/>
      <c r="B345" s="26"/>
      <c r="C345" s="26"/>
      <c r="D345" s="26"/>
      <c r="E345" s="26" t="s">
        <v>339</v>
      </c>
      <c r="F345" s="26"/>
      <c r="G345" s="30"/>
      <c r="H345" s="27">
        <v>175</v>
      </c>
      <c r="I345" s="27">
        <v>175</v>
      </c>
    </row>
    <row r="346" spans="1:10">
      <c r="A346" s="26"/>
      <c r="B346" s="26"/>
      <c r="C346" s="26"/>
      <c r="D346" s="26"/>
      <c r="E346" s="26" t="s">
        <v>340</v>
      </c>
      <c r="F346" s="26"/>
      <c r="G346" s="30"/>
      <c r="H346" s="27">
        <v>0</v>
      </c>
      <c r="I346" s="27">
        <v>362</v>
      </c>
    </row>
    <row r="347" spans="1:10" ht="10.8" thickBot="1">
      <c r="A347" s="26"/>
      <c r="B347" s="26"/>
      <c r="C347" s="26"/>
      <c r="D347" s="26"/>
      <c r="E347" s="26" t="s">
        <v>341</v>
      </c>
      <c r="F347" s="26"/>
      <c r="G347" s="30"/>
      <c r="H347" s="28">
        <v>2822.53</v>
      </c>
      <c r="I347" s="28">
        <v>2497.9</v>
      </c>
    </row>
    <row r="348" spans="1:10">
      <c r="A348" s="26"/>
      <c r="B348" s="26"/>
      <c r="C348" s="26"/>
      <c r="D348" s="26" t="s">
        <v>342</v>
      </c>
      <c r="E348" s="26"/>
      <c r="F348" s="26"/>
      <c r="G348" s="30">
        <v>3800</v>
      </c>
      <c r="H348" s="27">
        <f>ROUND(SUM(H343:H347),5)</f>
        <v>4196.53</v>
      </c>
      <c r="I348" s="27">
        <f>ROUND(SUM(I343:I347),5)</f>
        <v>3034.9</v>
      </c>
    </row>
    <row r="349" spans="1:10" ht="30" customHeight="1">
      <c r="A349" s="26"/>
      <c r="B349" s="26"/>
      <c r="C349" s="26"/>
      <c r="D349" s="26" t="s">
        <v>343</v>
      </c>
      <c r="E349" s="26"/>
      <c r="F349" s="26"/>
      <c r="G349" s="30"/>
      <c r="H349" s="27"/>
      <c r="I349" s="27"/>
    </row>
    <row r="350" spans="1:10">
      <c r="A350" s="26"/>
      <c r="B350" s="26"/>
      <c r="C350" s="26"/>
      <c r="D350" s="26"/>
      <c r="E350" s="26" t="s">
        <v>344</v>
      </c>
      <c r="F350" s="26"/>
      <c r="G350" s="30"/>
      <c r="H350" s="27">
        <v>0</v>
      </c>
      <c r="I350" s="27">
        <v>450.65</v>
      </c>
    </row>
    <row r="351" spans="1:10" ht="10.8" thickBot="1">
      <c r="A351" s="26"/>
      <c r="B351" s="26"/>
      <c r="C351" s="26"/>
      <c r="D351" s="26"/>
      <c r="E351" s="26" t="s">
        <v>345</v>
      </c>
      <c r="F351" s="26"/>
      <c r="G351" s="30"/>
      <c r="H351" s="28">
        <v>294</v>
      </c>
      <c r="I351" s="28">
        <v>454.61</v>
      </c>
    </row>
    <row r="352" spans="1:10">
      <c r="A352" s="26"/>
      <c r="B352" s="26"/>
      <c r="C352" s="26"/>
      <c r="D352" s="26" t="s">
        <v>346</v>
      </c>
      <c r="E352" s="26"/>
      <c r="F352" s="26"/>
      <c r="G352" s="30">
        <v>300</v>
      </c>
      <c r="H352" s="27">
        <f>ROUND(SUM(H349:H351),5)</f>
        <v>294</v>
      </c>
      <c r="I352" s="27">
        <f>ROUND(SUM(I349:I351),5)</f>
        <v>905.26</v>
      </c>
    </row>
    <row r="353" spans="1:9" ht="30" customHeight="1">
      <c r="A353" s="26"/>
      <c r="B353" s="26"/>
      <c r="C353" s="26"/>
      <c r="D353" s="26" t="s">
        <v>347</v>
      </c>
      <c r="E353" s="26"/>
      <c r="F353" s="26"/>
      <c r="G353" s="30"/>
      <c r="H353" s="27"/>
      <c r="I353" s="27"/>
    </row>
    <row r="354" spans="1:9">
      <c r="A354" s="26"/>
      <c r="B354" s="26"/>
      <c r="C354" s="26"/>
      <c r="D354" s="26"/>
      <c r="E354" s="26" t="s">
        <v>348</v>
      </c>
      <c r="F354" s="26"/>
      <c r="G354" s="30"/>
      <c r="H354" s="27">
        <v>0</v>
      </c>
      <c r="I354" s="27">
        <v>1423.27</v>
      </c>
    </row>
    <row r="355" spans="1:9">
      <c r="A355" s="26"/>
      <c r="B355" s="26"/>
      <c r="C355" s="26"/>
      <c r="D355" s="26"/>
      <c r="E355" s="26" t="s">
        <v>349</v>
      </c>
      <c r="F355" s="26"/>
      <c r="G355" s="30"/>
      <c r="H355" s="27">
        <v>1743.51</v>
      </c>
      <c r="I355" s="27">
        <v>385</v>
      </c>
    </row>
    <row r="356" spans="1:9">
      <c r="A356" s="26"/>
      <c r="B356" s="26"/>
      <c r="C356" s="26"/>
      <c r="D356" s="26"/>
      <c r="E356" s="26" t="s">
        <v>350</v>
      </c>
      <c r="F356" s="26"/>
      <c r="G356" s="30"/>
      <c r="H356" s="27">
        <v>0</v>
      </c>
      <c r="I356" s="27">
        <v>171.69</v>
      </c>
    </row>
    <row r="357" spans="1:9">
      <c r="A357" s="26"/>
      <c r="B357" s="26"/>
      <c r="C357" s="26"/>
      <c r="D357" s="26"/>
      <c r="E357" s="26" t="s">
        <v>351</v>
      </c>
      <c r="F357" s="26"/>
      <c r="G357" s="30"/>
      <c r="H357" s="27">
        <v>0</v>
      </c>
      <c r="I357" s="27">
        <v>160.09</v>
      </c>
    </row>
    <row r="358" spans="1:9" ht="10.8" thickBot="1">
      <c r="A358" s="26"/>
      <c r="B358" s="26"/>
      <c r="C358" s="26"/>
      <c r="D358" s="26"/>
      <c r="E358" s="26" t="s">
        <v>352</v>
      </c>
      <c r="F358" s="26"/>
      <c r="G358" s="30"/>
      <c r="H358" s="28">
        <v>0</v>
      </c>
      <c r="I358" s="28">
        <v>1100.1099999999999</v>
      </c>
    </row>
    <row r="359" spans="1:9">
      <c r="A359" s="26"/>
      <c r="B359" s="26"/>
      <c r="C359" s="26"/>
      <c r="D359" s="26" t="s">
        <v>353</v>
      </c>
      <c r="E359" s="26"/>
      <c r="F359" s="26"/>
      <c r="G359" s="30">
        <v>1750</v>
      </c>
      <c r="H359" s="27">
        <f>ROUND(SUM(H353:H358),5)</f>
        <v>1743.51</v>
      </c>
      <c r="I359" s="27">
        <f>ROUND(SUM(I353:I358),5)</f>
        <v>3240.16</v>
      </c>
    </row>
    <row r="360" spans="1:9" ht="30" customHeight="1">
      <c r="A360" s="26"/>
      <c r="B360" s="26"/>
      <c r="C360" s="26"/>
      <c r="D360" s="26" t="s">
        <v>354</v>
      </c>
      <c r="E360" s="26"/>
      <c r="F360" s="26"/>
      <c r="G360" s="30"/>
      <c r="H360" s="27"/>
      <c r="I360" s="27"/>
    </row>
    <row r="361" spans="1:9">
      <c r="A361" s="26"/>
      <c r="B361" s="26"/>
      <c r="C361" s="26"/>
      <c r="D361" s="26"/>
      <c r="E361" s="26" t="s">
        <v>355</v>
      </c>
      <c r="F361" s="26"/>
      <c r="G361" s="30"/>
      <c r="H361" s="27">
        <v>0</v>
      </c>
      <c r="I361" s="27">
        <v>92.02</v>
      </c>
    </row>
    <row r="362" spans="1:9">
      <c r="A362" s="26"/>
      <c r="B362" s="26"/>
      <c r="C362" s="26"/>
      <c r="D362" s="26"/>
      <c r="E362" s="26" t="s">
        <v>356</v>
      </c>
      <c r="F362" s="26"/>
      <c r="G362" s="30"/>
      <c r="H362" s="27">
        <v>0</v>
      </c>
      <c r="I362" s="27">
        <v>73.819999999999993</v>
      </c>
    </row>
    <row r="363" spans="1:9" ht="10.8" thickBot="1">
      <c r="A363" s="26"/>
      <c r="B363" s="26"/>
      <c r="C363" s="26"/>
      <c r="D363" s="26"/>
      <c r="E363" s="26" t="s">
        <v>357</v>
      </c>
      <c r="F363" s="26"/>
      <c r="G363" s="30"/>
      <c r="H363" s="28">
        <v>1517.4</v>
      </c>
      <c r="I363" s="28">
        <v>385</v>
      </c>
    </row>
    <row r="364" spans="1:9">
      <c r="A364" s="26"/>
      <c r="B364" s="26"/>
      <c r="C364" s="26"/>
      <c r="D364" s="26" t="s">
        <v>358</v>
      </c>
      <c r="E364" s="26"/>
      <c r="F364" s="26"/>
      <c r="G364" s="30">
        <v>1500</v>
      </c>
      <c r="H364" s="27">
        <f>ROUND(SUM(H360:H363),5)</f>
        <v>1517.4</v>
      </c>
      <c r="I364" s="27">
        <f>ROUND(SUM(I360:I363),5)</f>
        <v>550.84</v>
      </c>
    </row>
    <row r="365" spans="1:9" ht="30" customHeight="1">
      <c r="A365" s="26"/>
      <c r="B365" s="26"/>
      <c r="C365" s="26"/>
      <c r="D365" s="26" t="s">
        <v>359</v>
      </c>
      <c r="E365" s="26"/>
      <c r="F365" s="26"/>
      <c r="G365" s="30"/>
      <c r="H365" s="27"/>
      <c r="I365" s="27"/>
    </row>
    <row r="366" spans="1:9">
      <c r="A366" s="26"/>
      <c r="B366" s="26"/>
      <c r="C366" s="26"/>
      <c r="D366" s="26"/>
      <c r="E366" s="26" t="s">
        <v>360</v>
      </c>
      <c r="F366" s="26"/>
      <c r="G366" s="30"/>
      <c r="H366" s="27">
        <v>0</v>
      </c>
      <c r="I366" s="27">
        <v>100</v>
      </c>
    </row>
    <row r="367" spans="1:9">
      <c r="A367" s="26"/>
      <c r="B367" s="26"/>
      <c r="C367" s="26"/>
      <c r="D367" s="26"/>
      <c r="E367" s="26" t="s">
        <v>361</v>
      </c>
      <c r="F367" s="26"/>
      <c r="G367" s="30"/>
      <c r="H367" s="27">
        <v>0</v>
      </c>
      <c r="I367" s="27">
        <v>218.64</v>
      </c>
    </row>
    <row r="368" spans="1:9">
      <c r="A368" s="26"/>
      <c r="B368" s="26"/>
      <c r="C368" s="26"/>
      <c r="D368" s="26"/>
      <c r="E368" s="26" t="s">
        <v>362</v>
      </c>
      <c r="F368" s="26"/>
      <c r="G368" s="30"/>
      <c r="H368" s="27">
        <v>241.11</v>
      </c>
      <c r="I368" s="27">
        <v>0</v>
      </c>
    </row>
    <row r="369" spans="1:10" ht="10.8" thickBot="1">
      <c r="A369" s="26"/>
      <c r="B369" s="26"/>
      <c r="C369" s="26"/>
      <c r="D369" s="26"/>
      <c r="E369" s="26" t="s">
        <v>363</v>
      </c>
      <c r="F369" s="26"/>
      <c r="G369" s="30"/>
      <c r="H369" s="28">
        <v>2715.45</v>
      </c>
      <c r="I369" s="28">
        <v>0</v>
      </c>
    </row>
    <row r="370" spans="1:10">
      <c r="A370" s="26"/>
      <c r="B370" s="26"/>
      <c r="C370" s="26"/>
      <c r="D370" s="26" t="s">
        <v>364</v>
      </c>
      <c r="E370" s="26"/>
      <c r="F370" s="26"/>
      <c r="G370" s="30">
        <v>24000</v>
      </c>
      <c r="H370" s="27">
        <f>ROUND(SUM(H365:H369),5)</f>
        <v>2956.56</v>
      </c>
      <c r="I370" s="27">
        <f>ROUND(SUM(I365:I369),5)</f>
        <v>318.64</v>
      </c>
      <c r="J370" s="17" t="s">
        <v>492</v>
      </c>
    </row>
    <row r="371" spans="1:10" ht="30" customHeight="1">
      <c r="A371" s="26"/>
      <c r="B371" s="26"/>
      <c r="C371" s="26"/>
      <c r="D371" s="26" t="s">
        <v>365</v>
      </c>
      <c r="E371" s="26"/>
      <c r="F371" s="26"/>
      <c r="G371" s="30"/>
      <c r="H371" s="27"/>
      <c r="I371" s="27"/>
    </row>
    <row r="372" spans="1:10">
      <c r="A372" s="26"/>
      <c r="B372" s="26"/>
      <c r="C372" s="26"/>
      <c r="D372" s="26"/>
      <c r="E372" s="26" t="s">
        <v>366</v>
      </c>
      <c r="F372" s="26"/>
      <c r="G372" s="30"/>
      <c r="H372" s="27">
        <v>0</v>
      </c>
      <c r="I372" s="27">
        <v>112.81</v>
      </c>
    </row>
    <row r="373" spans="1:10">
      <c r="A373" s="26"/>
      <c r="B373" s="26"/>
      <c r="C373" s="26"/>
      <c r="D373" s="26"/>
      <c r="E373" s="26" t="s">
        <v>367</v>
      </c>
      <c r="F373" s="26"/>
      <c r="G373" s="30"/>
      <c r="H373" s="27">
        <v>0</v>
      </c>
      <c r="I373" s="27">
        <v>203.63</v>
      </c>
    </row>
    <row r="374" spans="1:10">
      <c r="A374" s="26"/>
      <c r="B374" s="26"/>
      <c r="C374" s="26"/>
      <c r="D374" s="26"/>
      <c r="E374" s="26" t="s">
        <v>368</v>
      </c>
      <c r="F374" s="26"/>
      <c r="G374" s="30"/>
      <c r="H374" s="27">
        <v>913.32</v>
      </c>
      <c r="I374" s="27">
        <v>2685</v>
      </c>
    </row>
    <row r="375" spans="1:10" ht="10.8" thickBot="1">
      <c r="A375" s="26"/>
      <c r="B375" s="26"/>
      <c r="C375" s="26"/>
      <c r="D375" s="26"/>
      <c r="E375" s="26" t="s">
        <v>369</v>
      </c>
      <c r="F375" s="26"/>
      <c r="G375" s="30"/>
      <c r="H375" s="28">
        <v>767.06</v>
      </c>
      <c r="I375" s="28">
        <v>0</v>
      </c>
    </row>
    <row r="376" spans="1:10">
      <c r="A376" s="26"/>
      <c r="B376" s="26"/>
      <c r="C376" s="26"/>
      <c r="D376" s="26" t="s">
        <v>370</v>
      </c>
      <c r="E376" s="26"/>
      <c r="F376" s="26"/>
      <c r="G376" s="30">
        <v>0</v>
      </c>
      <c r="H376" s="27">
        <f>ROUND(SUM(H371:H375),5)</f>
        <v>1680.38</v>
      </c>
      <c r="I376" s="27">
        <f>ROUND(SUM(I371:I375),5)</f>
        <v>3001.44</v>
      </c>
    </row>
    <row r="377" spans="1:10" ht="30" customHeight="1">
      <c r="A377" s="26"/>
      <c r="B377" s="26"/>
      <c r="C377" s="26"/>
      <c r="D377" s="26" t="s">
        <v>371</v>
      </c>
      <c r="E377" s="26"/>
      <c r="F377" s="26"/>
      <c r="G377" s="30"/>
      <c r="H377" s="27"/>
      <c r="I377" s="27"/>
    </row>
    <row r="378" spans="1:10">
      <c r="A378" s="26"/>
      <c r="B378" s="26"/>
      <c r="C378" s="26"/>
      <c r="D378" s="26"/>
      <c r="E378" s="26" t="s">
        <v>372</v>
      </c>
      <c r="F378" s="26"/>
      <c r="G378" s="30"/>
      <c r="H378" s="27">
        <v>19200</v>
      </c>
      <c r="I378" s="27">
        <v>8000</v>
      </c>
    </row>
    <row r="379" spans="1:10">
      <c r="A379" s="26"/>
      <c r="B379" s="26"/>
      <c r="C379" s="26"/>
      <c r="D379" s="26"/>
      <c r="E379" s="26" t="s">
        <v>373</v>
      </c>
      <c r="F379" s="26"/>
      <c r="G379" s="30"/>
      <c r="H379" s="27">
        <v>2259.4</v>
      </c>
      <c r="I379" s="27">
        <v>1208.5899999999999</v>
      </c>
    </row>
    <row r="380" spans="1:10">
      <c r="A380" s="26"/>
      <c r="B380" s="26"/>
      <c r="C380" s="26"/>
      <c r="D380" s="26"/>
      <c r="E380" s="26" t="s">
        <v>374</v>
      </c>
      <c r="F380" s="26"/>
      <c r="G380" s="30"/>
      <c r="H380" s="27"/>
      <c r="I380" s="27"/>
    </row>
    <row r="381" spans="1:10">
      <c r="A381" s="26"/>
      <c r="B381" s="26"/>
      <c r="C381" s="26"/>
      <c r="D381" s="26"/>
      <c r="E381" s="26"/>
      <c r="F381" s="26" t="s">
        <v>375</v>
      </c>
      <c r="G381" s="30"/>
      <c r="H381" s="27">
        <v>0</v>
      </c>
      <c r="I381" s="27">
        <v>5153.8599999999997</v>
      </c>
    </row>
    <row r="382" spans="1:10">
      <c r="A382" s="26"/>
      <c r="B382" s="26"/>
      <c r="C382" s="26"/>
      <c r="D382" s="26"/>
      <c r="E382" s="26"/>
      <c r="F382" s="26" t="s">
        <v>376</v>
      </c>
      <c r="G382" s="30"/>
      <c r="H382" s="27">
        <v>362.5</v>
      </c>
      <c r="I382" s="27">
        <v>1967.72</v>
      </c>
    </row>
    <row r="383" spans="1:10">
      <c r="A383" s="26"/>
      <c r="B383" s="26"/>
      <c r="C383" s="26"/>
      <c r="D383" s="26"/>
      <c r="E383" s="26"/>
      <c r="F383" s="26" t="s">
        <v>377</v>
      </c>
      <c r="G383" s="30"/>
      <c r="H383" s="27">
        <v>0</v>
      </c>
      <c r="I383" s="27">
        <v>571.04999999999995</v>
      </c>
    </row>
    <row r="384" spans="1:10" ht="10.8" thickBot="1">
      <c r="A384" s="26"/>
      <c r="B384" s="26"/>
      <c r="C384" s="26"/>
      <c r="D384" s="26"/>
      <c r="E384" s="26"/>
      <c r="F384" s="26" t="s">
        <v>378</v>
      </c>
      <c r="G384" s="30"/>
      <c r="H384" s="28">
        <v>2348.4299999999998</v>
      </c>
      <c r="I384" s="28">
        <v>3566.29</v>
      </c>
    </row>
    <row r="385" spans="1:9">
      <c r="A385" s="26"/>
      <c r="B385" s="26"/>
      <c r="C385" s="26"/>
      <c r="D385" s="26"/>
      <c r="E385" s="26" t="s">
        <v>379</v>
      </c>
      <c r="F385" s="26"/>
      <c r="G385" s="30"/>
      <c r="H385" s="27">
        <f>ROUND(SUM(H380:H384),5)</f>
        <v>2710.93</v>
      </c>
      <c r="I385" s="27">
        <f>ROUND(SUM(I380:I384),5)</f>
        <v>11258.92</v>
      </c>
    </row>
    <row r="386" spans="1:9" ht="30" customHeight="1">
      <c r="A386" s="26"/>
      <c r="B386" s="26"/>
      <c r="C386" s="26"/>
      <c r="D386" s="26"/>
      <c r="E386" s="26" t="s">
        <v>380</v>
      </c>
      <c r="F386" s="26"/>
      <c r="G386" s="30"/>
      <c r="H386" s="27">
        <v>6389.2</v>
      </c>
      <c r="I386" s="27">
        <v>9360.0300000000007</v>
      </c>
    </row>
    <row r="387" spans="1:9">
      <c r="A387" s="26"/>
      <c r="B387" s="26"/>
      <c r="C387" s="26"/>
      <c r="D387" s="26"/>
      <c r="E387" s="26" t="s">
        <v>381</v>
      </c>
      <c r="F387" s="26"/>
      <c r="G387" s="30"/>
      <c r="H387" s="27">
        <v>86.1</v>
      </c>
      <c r="I387" s="27">
        <v>1887.46</v>
      </c>
    </row>
    <row r="388" spans="1:9">
      <c r="A388" s="26"/>
      <c r="B388" s="26"/>
      <c r="C388" s="26"/>
      <c r="D388" s="26"/>
      <c r="E388" s="26" t="s">
        <v>382</v>
      </c>
      <c r="F388" s="26"/>
      <c r="G388" s="30"/>
      <c r="H388" s="27">
        <v>0</v>
      </c>
      <c r="I388" s="27">
        <v>239.37</v>
      </c>
    </row>
    <row r="389" spans="1:9">
      <c r="A389" s="26"/>
      <c r="B389" s="26"/>
      <c r="C389" s="26"/>
      <c r="D389" s="26"/>
      <c r="E389" s="26" t="s">
        <v>383</v>
      </c>
      <c r="F389" s="26"/>
      <c r="G389" s="30"/>
      <c r="H389" s="27">
        <v>0</v>
      </c>
      <c r="I389" s="27">
        <v>56</v>
      </c>
    </row>
    <row r="390" spans="1:9">
      <c r="A390" s="26"/>
      <c r="B390" s="26"/>
      <c r="C390" s="26"/>
      <c r="D390" s="26"/>
      <c r="E390" s="26" t="s">
        <v>384</v>
      </c>
      <c r="F390" s="26"/>
      <c r="G390" s="30"/>
      <c r="H390" s="27">
        <v>3262.84</v>
      </c>
      <c r="I390" s="27">
        <v>1828.44</v>
      </c>
    </row>
    <row r="391" spans="1:9">
      <c r="A391" s="26"/>
      <c r="B391" s="26"/>
      <c r="C391" s="26"/>
      <c r="D391" s="26"/>
      <c r="E391" s="26" t="s">
        <v>385</v>
      </c>
      <c r="F391" s="26"/>
      <c r="G391" s="30"/>
      <c r="H391" s="27">
        <v>421.5</v>
      </c>
      <c r="I391" s="27">
        <v>0</v>
      </c>
    </row>
    <row r="392" spans="1:9">
      <c r="A392" s="26"/>
      <c r="B392" s="26"/>
      <c r="C392" s="26"/>
      <c r="D392" s="26"/>
      <c r="E392" s="26" t="s">
        <v>386</v>
      </c>
      <c r="F392" s="26"/>
      <c r="G392" s="30"/>
      <c r="H392" s="27"/>
      <c r="I392" s="27"/>
    </row>
    <row r="393" spans="1:9">
      <c r="A393" s="26"/>
      <c r="B393" s="26"/>
      <c r="C393" s="26"/>
      <c r="D393" s="26"/>
      <c r="E393" s="26"/>
      <c r="F393" s="26" t="s">
        <v>387</v>
      </c>
      <c r="G393" s="30"/>
      <c r="H393" s="27">
        <v>1597.25</v>
      </c>
      <c r="I393" s="27">
        <v>2533.36</v>
      </c>
    </row>
    <row r="394" spans="1:9" ht="10.8" thickBot="1">
      <c r="A394" s="26"/>
      <c r="B394" s="26"/>
      <c r="C394" s="26"/>
      <c r="D394" s="26"/>
      <c r="E394" s="26"/>
      <c r="F394" s="26" t="s">
        <v>388</v>
      </c>
      <c r="G394" s="30"/>
      <c r="H394" s="28">
        <v>4507.2</v>
      </c>
      <c r="I394" s="28">
        <v>1130.0999999999999</v>
      </c>
    </row>
    <row r="395" spans="1:9">
      <c r="A395" s="26"/>
      <c r="B395" s="26"/>
      <c r="C395" s="26"/>
      <c r="D395" s="26"/>
      <c r="E395" s="26" t="s">
        <v>389</v>
      </c>
      <c r="F395" s="26"/>
      <c r="G395" s="30"/>
      <c r="H395" s="27">
        <f>ROUND(SUM(H392:H394),5)</f>
        <v>6104.45</v>
      </c>
      <c r="I395" s="27">
        <f>ROUND(SUM(I392:I394),5)</f>
        <v>3663.46</v>
      </c>
    </row>
    <row r="396" spans="1:9" ht="30" customHeight="1">
      <c r="A396" s="26"/>
      <c r="B396" s="26"/>
      <c r="C396" s="26"/>
      <c r="D396" s="26"/>
      <c r="E396" s="26" t="s">
        <v>390</v>
      </c>
      <c r="F396" s="26"/>
      <c r="G396" s="30"/>
      <c r="H396" s="27">
        <v>1348.66</v>
      </c>
      <c r="I396" s="27">
        <v>365.55</v>
      </c>
    </row>
    <row r="397" spans="1:9">
      <c r="A397" s="26"/>
      <c r="B397" s="26"/>
      <c r="C397" s="26"/>
      <c r="D397" s="26"/>
      <c r="E397" s="26" t="s">
        <v>391</v>
      </c>
      <c r="F397" s="26"/>
      <c r="G397" s="30"/>
      <c r="H397" s="27">
        <v>2216.92</v>
      </c>
      <c r="I397" s="27">
        <v>2401.69</v>
      </c>
    </row>
    <row r="398" spans="1:9">
      <c r="A398" s="26"/>
      <c r="B398" s="26"/>
      <c r="C398" s="26"/>
      <c r="D398" s="26"/>
      <c r="E398" s="26" t="s">
        <v>392</v>
      </c>
      <c r="F398" s="26"/>
      <c r="G398" s="30"/>
      <c r="H398" s="27">
        <v>1631.19</v>
      </c>
      <c r="I398" s="27">
        <v>1012.14</v>
      </c>
    </row>
    <row r="399" spans="1:9" ht="10.8" thickBot="1">
      <c r="A399" s="26"/>
      <c r="B399" s="26"/>
      <c r="C399" s="26"/>
      <c r="D399" s="26"/>
      <c r="E399" s="26" t="s">
        <v>393</v>
      </c>
      <c r="F399" s="26"/>
      <c r="G399" s="30"/>
      <c r="H399" s="28">
        <v>4786.72</v>
      </c>
      <c r="I399" s="28">
        <v>1370.92</v>
      </c>
    </row>
    <row r="400" spans="1:9">
      <c r="A400" s="26"/>
      <c r="B400" s="26"/>
      <c r="C400" s="26"/>
      <c r="D400" s="26" t="s">
        <v>394</v>
      </c>
      <c r="E400" s="26"/>
      <c r="F400" s="26"/>
      <c r="G400" s="30">
        <v>38000</v>
      </c>
      <c r="H400" s="27">
        <f>ROUND(SUM(H377:H379)+SUM(H385:H391)+SUM(H395:H399),5)</f>
        <v>50417.91</v>
      </c>
      <c r="I400" s="27">
        <f>ROUND(SUM(I377:I379)+SUM(I385:I391)+SUM(I395:I399),5)</f>
        <v>42652.57</v>
      </c>
    </row>
    <row r="401" spans="1:9" ht="30" customHeight="1">
      <c r="A401" s="26"/>
      <c r="B401" s="26"/>
      <c r="C401" s="26"/>
      <c r="D401" s="26" t="s">
        <v>395</v>
      </c>
      <c r="E401" s="26"/>
      <c r="F401" s="26"/>
      <c r="G401" s="30"/>
      <c r="H401" s="27"/>
      <c r="I401" s="27"/>
    </row>
    <row r="402" spans="1:9">
      <c r="A402" s="26"/>
      <c r="B402" s="26"/>
      <c r="C402" s="26"/>
      <c r="D402" s="26"/>
      <c r="E402" s="26" t="s">
        <v>396</v>
      </c>
      <c r="F402" s="26"/>
      <c r="G402" s="30"/>
      <c r="H402" s="27">
        <v>0</v>
      </c>
      <c r="I402" s="27">
        <v>41</v>
      </c>
    </row>
    <row r="403" spans="1:9" ht="10.8" thickBot="1">
      <c r="A403" s="26"/>
      <c r="B403" s="26"/>
      <c r="C403" s="26"/>
      <c r="D403" s="26"/>
      <c r="E403" s="26" t="s">
        <v>397</v>
      </c>
      <c r="F403" s="26"/>
      <c r="G403" s="30"/>
      <c r="H403" s="28">
        <v>145</v>
      </c>
      <c r="I403" s="28">
        <v>0</v>
      </c>
    </row>
    <row r="404" spans="1:9">
      <c r="A404" s="26"/>
      <c r="B404" s="26"/>
      <c r="C404" s="26"/>
      <c r="D404" s="26" t="s">
        <v>398</v>
      </c>
      <c r="E404" s="26"/>
      <c r="F404" s="26"/>
      <c r="G404" s="30">
        <v>150</v>
      </c>
      <c r="H404" s="27">
        <f>ROUND(SUM(H401:H403),5)</f>
        <v>145</v>
      </c>
      <c r="I404" s="27">
        <f>ROUND(SUM(I401:I403),5)</f>
        <v>41</v>
      </c>
    </row>
    <row r="405" spans="1:9" ht="30" customHeight="1">
      <c r="A405" s="26"/>
      <c r="B405" s="26"/>
      <c r="C405" s="26"/>
      <c r="D405" s="26" t="s">
        <v>399</v>
      </c>
      <c r="E405" s="26"/>
      <c r="F405" s="26"/>
      <c r="G405" s="30"/>
      <c r="H405" s="27"/>
      <c r="I405" s="27"/>
    </row>
    <row r="406" spans="1:9">
      <c r="A406" s="26"/>
      <c r="B406" s="26"/>
      <c r="C406" s="26"/>
      <c r="D406" s="26"/>
      <c r="E406" s="26" t="s">
        <v>400</v>
      </c>
      <c r="F406" s="26"/>
      <c r="G406" s="30"/>
      <c r="H406" s="27">
        <v>43895.5</v>
      </c>
      <c r="I406" s="27">
        <v>22292.7</v>
      </c>
    </row>
    <row r="407" spans="1:9" ht="10.8" thickBot="1">
      <c r="A407" s="26"/>
      <c r="B407" s="26"/>
      <c r="C407" s="26"/>
      <c r="D407" s="26"/>
      <c r="E407" s="26" t="s">
        <v>401</v>
      </c>
      <c r="F407" s="26"/>
      <c r="G407" s="30"/>
      <c r="H407" s="28">
        <v>1920.74</v>
      </c>
      <c r="I407" s="28">
        <v>0</v>
      </c>
    </row>
    <row r="408" spans="1:9">
      <c r="A408" s="26"/>
      <c r="B408" s="26"/>
      <c r="C408" s="26"/>
      <c r="D408" s="26" t="s">
        <v>402</v>
      </c>
      <c r="E408" s="26"/>
      <c r="F408" s="26"/>
      <c r="G408" s="30">
        <v>42000</v>
      </c>
      <c r="H408" s="27">
        <f>ROUND(SUM(H405:H407),5)</f>
        <v>45816.24</v>
      </c>
      <c r="I408" s="27">
        <f>ROUND(SUM(I405:I407),5)</f>
        <v>22292.7</v>
      </c>
    </row>
    <row r="409" spans="1:9" ht="30" customHeight="1">
      <c r="A409" s="26"/>
      <c r="B409" s="26"/>
      <c r="C409" s="26"/>
      <c r="D409" s="26" t="s">
        <v>403</v>
      </c>
      <c r="E409" s="26"/>
      <c r="F409" s="26"/>
      <c r="G409" s="30"/>
      <c r="H409" s="27"/>
      <c r="I409" s="27"/>
    </row>
    <row r="410" spans="1:9">
      <c r="A410" s="26"/>
      <c r="B410" s="26"/>
      <c r="C410" s="26"/>
      <c r="D410" s="26"/>
      <c r="E410" s="26" t="s">
        <v>404</v>
      </c>
      <c r="F410" s="26"/>
      <c r="G410" s="30"/>
      <c r="H410" s="27">
        <v>0</v>
      </c>
      <c r="I410" s="27">
        <v>293.77999999999997</v>
      </c>
    </row>
    <row r="411" spans="1:9">
      <c r="A411" s="26"/>
      <c r="B411" s="26"/>
      <c r="C411" s="26"/>
      <c r="D411" s="26"/>
      <c r="E411" s="26" t="s">
        <v>405</v>
      </c>
      <c r="F411" s="26"/>
      <c r="G411" s="30"/>
      <c r="H411" s="27">
        <v>0</v>
      </c>
      <c r="I411" s="27">
        <v>38.14</v>
      </c>
    </row>
    <row r="412" spans="1:9">
      <c r="A412" s="26"/>
      <c r="B412" s="26"/>
      <c r="C412" s="26"/>
      <c r="D412" s="26"/>
      <c r="E412" s="26" t="s">
        <v>406</v>
      </c>
      <c r="F412" s="26"/>
      <c r="G412" s="30"/>
      <c r="H412" s="27">
        <v>0</v>
      </c>
      <c r="I412" s="27">
        <v>1015.1</v>
      </c>
    </row>
    <row r="413" spans="1:9">
      <c r="A413" s="26"/>
      <c r="B413" s="26"/>
      <c r="C413" s="26"/>
      <c r="D413" s="26"/>
      <c r="E413" s="26" t="s">
        <v>407</v>
      </c>
      <c r="F413" s="26"/>
      <c r="G413" s="30"/>
      <c r="H413" s="27">
        <v>0</v>
      </c>
      <c r="I413" s="27">
        <v>2300</v>
      </c>
    </row>
    <row r="414" spans="1:9">
      <c r="A414" s="26"/>
      <c r="B414" s="26"/>
      <c r="C414" s="26"/>
      <c r="D414" s="26"/>
      <c r="E414" s="26" t="s">
        <v>408</v>
      </c>
      <c r="F414" s="26"/>
      <c r="G414" s="30"/>
      <c r="H414" s="27">
        <v>0</v>
      </c>
      <c r="I414" s="27">
        <v>798.29</v>
      </c>
    </row>
    <row r="415" spans="1:9">
      <c r="A415" s="26"/>
      <c r="B415" s="26"/>
      <c r="C415" s="26"/>
      <c r="D415" s="26"/>
      <c r="E415" s="26" t="s">
        <v>409</v>
      </c>
      <c r="F415" s="26"/>
      <c r="G415" s="30"/>
      <c r="H415" s="27">
        <v>0</v>
      </c>
      <c r="I415" s="27">
        <v>603.20000000000005</v>
      </c>
    </row>
    <row r="416" spans="1:9">
      <c r="A416" s="26"/>
      <c r="B416" s="26"/>
      <c r="C416" s="26"/>
      <c r="D416" s="26"/>
      <c r="E416" s="26" t="s">
        <v>410</v>
      </c>
      <c r="F416" s="26"/>
      <c r="G416" s="30"/>
      <c r="H416" s="27">
        <v>0</v>
      </c>
      <c r="I416" s="27">
        <v>2240.41</v>
      </c>
    </row>
    <row r="417" spans="1:10" ht="10.8" thickBot="1">
      <c r="A417" s="26"/>
      <c r="B417" s="26"/>
      <c r="C417" s="26"/>
      <c r="D417" s="26"/>
      <c r="E417" s="26" t="s">
        <v>411</v>
      </c>
      <c r="F417" s="26"/>
      <c r="G417" s="30"/>
      <c r="H417" s="28">
        <v>6159.44</v>
      </c>
      <c r="I417" s="28">
        <v>0</v>
      </c>
    </row>
    <row r="418" spans="1:10">
      <c r="A418" s="26"/>
      <c r="B418" s="26"/>
      <c r="C418" s="26"/>
      <c r="D418" s="26" t="s">
        <v>412</v>
      </c>
      <c r="E418" s="26"/>
      <c r="F418" s="26"/>
      <c r="G418" s="30">
        <v>6000</v>
      </c>
      <c r="H418" s="27">
        <f>ROUND(SUM(H409:H417),5)</f>
        <v>6159.44</v>
      </c>
      <c r="I418" s="27">
        <f>ROUND(SUM(I409:I417),5)</f>
        <v>7288.92</v>
      </c>
    </row>
    <row r="419" spans="1:10" ht="30" customHeight="1">
      <c r="A419" s="26"/>
      <c r="B419" s="26"/>
      <c r="C419" s="26"/>
      <c r="D419" s="26" t="s">
        <v>413</v>
      </c>
      <c r="E419" s="26"/>
      <c r="F419" s="26"/>
      <c r="G419" s="30"/>
      <c r="H419" s="27"/>
      <c r="I419" s="27"/>
    </row>
    <row r="420" spans="1:10">
      <c r="A420" s="26"/>
      <c r="B420" s="26"/>
      <c r="C420" s="26"/>
      <c r="D420" s="26"/>
      <c r="E420" s="26" t="s">
        <v>414</v>
      </c>
      <c r="F420" s="26"/>
      <c r="G420" s="30"/>
      <c r="H420" s="27">
        <v>0</v>
      </c>
      <c r="I420" s="27">
        <v>50</v>
      </c>
    </row>
    <row r="421" spans="1:10" ht="10.8" thickBot="1">
      <c r="A421" s="26"/>
      <c r="B421" s="26"/>
      <c r="C421" s="26"/>
      <c r="D421" s="26"/>
      <c r="E421" s="26" t="s">
        <v>415</v>
      </c>
      <c r="F421" s="26"/>
      <c r="G421" s="30"/>
      <c r="H421" s="28">
        <v>2973.5</v>
      </c>
      <c r="I421" s="28">
        <v>0</v>
      </c>
    </row>
    <row r="422" spans="1:10">
      <c r="A422" s="26"/>
      <c r="B422" s="26"/>
      <c r="C422" s="26"/>
      <c r="D422" s="26" t="s">
        <v>416</v>
      </c>
      <c r="E422" s="26"/>
      <c r="F422" s="26"/>
      <c r="G422" s="30">
        <v>3000</v>
      </c>
      <c r="H422" s="27">
        <f>ROUND(SUM(H419:H421),5)</f>
        <v>2973.5</v>
      </c>
      <c r="I422" s="27">
        <f>ROUND(SUM(I419:I421),5)</f>
        <v>50</v>
      </c>
      <c r="J422" s="17" t="s">
        <v>493</v>
      </c>
    </row>
    <row r="423" spans="1:10" ht="30" customHeight="1">
      <c r="A423" s="26"/>
      <c r="B423" s="26"/>
      <c r="C423" s="26"/>
      <c r="D423" s="26" t="s">
        <v>417</v>
      </c>
      <c r="E423" s="26"/>
      <c r="F423" s="26"/>
      <c r="G423" s="30"/>
      <c r="H423" s="27">
        <v>2346.44</v>
      </c>
      <c r="I423" s="27">
        <v>215</v>
      </c>
    </row>
    <row r="424" spans="1:10">
      <c r="A424" s="26"/>
      <c r="B424" s="26"/>
      <c r="C424" s="26"/>
      <c r="D424" s="26" t="s">
        <v>418</v>
      </c>
      <c r="E424" s="26"/>
      <c r="F424" s="26"/>
      <c r="G424" s="30"/>
      <c r="H424" s="27"/>
      <c r="I424" s="27"/>
    </row>
    <row r="425" spans="1:10" ht="10.8" thickBot="1">
      <c r="A425" s="26"/>
      <c r="B425" s="26"/>
      <c r="C425" s="26"/>
      <c r="D425" s="26"/>
      <c r="E425" s="26" t="s">
        <v>419</v>
      </c>
      <c r="F425" s="26"/>
      <c r="G425" s="30"/>
      <c r="H425" s="28">
        <v>0</v>
      </c>
      <c r="I425" s="28">
        <v>500</v>
      </c>
    </row>
    <row r="426" spans="1:10">
      <c r="A426" s="26"/>
      <c r="B426" s="26"/>
      <c r="C426" s="26"/>
      <c r="D426" s="26" t="s">
        <v>420</v>
      </c>
      <c r="E426" s="26"/>
      <c r="F426" s="26"/>
      <c r="G426" s="30">
        <v>2400</v>
      </c>
      <c r="H426" s="27">
        <f>ROUND(SUM(H424:H425),5)</f>
        <v>0</v>
      </c>
      <c r="I426" s="27">
        <f>ROUND(SUM(I424:I425),5)</f>
        <v>500</v>
      </c>
    </row>
    <row r="427" spans="1:10" ht="30" customHeight="1">
      <c r="A427" s="26"/>
      <c r="B427" s="26"/>
      <c r="C427" s="26"/>
      <c r="D427" s="26" t="s">
        <v>421</v>
      </c>
      <c r="E427" s="26"/>
      <c r="F427" s="26"/>
      <c r="G427" s="30"/>
      <c r="H427" s="27"/>
      <c r="I427" s="27"/>
    </row>
    <row r="428" spans="1:10">
      <c r="A428" s="26"/>
      <c r="B428" s="26"/>
      <c r="C428" s="26"/>
      <c r="D428" s="26"/>
      <c r="E428" s="26" t="s">
        <v>422</v>
      </c>
      <c r="F428" s="26"/>
      <c r="G428" s="30"/>
      <c r="H428" s="27">
        <v>0</v>
      </c>
      <c r="I428" s="27">
        <v>85</v>
      </c>
    </row>
    <row r="429" spans="1:10">
      <c r="A429" s="26"/>
      <c r="B429" s="26"/>
      <c r="C429" s="26"/>
      <c r="D429" s="26"/>
      <c r="E429" s="26" t="s">
        <v>423</v>
      </c>
      <c r="F429" s="26"/>
      <c r="G429" s="30"/>
      <c r="H429" s="27">
        <v>0</v>
      </c>
      <c r="I429" s="27">
        <v>1425</v>
      </c>
    </row>
    <row r="430" spans="1:10">
      <c r="A430" s="26"/>
      <c r="B430" s="26"/>
      <c r="C430" s="26"/>
      <c r="D430" s="26"/>
      <c r="E430" s="26" t="s">
        <v>424</v>
      </c>
      <c r="F430" s="26"/>
      <c r="G430" s="30"/>
      <c r="H430" s="27">
        <v>0</v>
      </c>
      <c r="I430" s="27">
        <v>420</v>
      </c>
    </row>
    <row r="431" spans="1:10" ht="10.8" thickBot="1">
      <c r="A431" s="26"/>
      <c r="B431" s="26"/>
      <c r="C431" s="26"/>
      <c r="D431" s="26"/>
      <c r="E431" s="26" t="s">
        <v>425</v>
      </c>
      <c r="F431" s="26"/>
      <c r="G431" s="30"/>
      <c r="H431" s="28">
        <v>4603.7299999999996</v>
      </c>
      <c r="I431" s="28">
        <v>0</v>
      </c>
    </row>
    <row r="432" spans="1:10">
      <c r="A432" s="26"/>
      <c r="B432" s="26"/>
      <c r="C432" s="26"/>
      <c r="D432" s="26" t="s">
        <v>426</v>
      </c>
      <c r="E432" s="26"/>
      <c r="F432" s="26"/>
      <c r="G432" s="30">
        <v>2000</v>
      </c>
      <c r="H432" s="27">
        <f>ROUND(SUM(H427:H431),5)</f>
        <v>4603.7299999999996</v>
      </c>
      <c r="I432" s="27">
        <f>ROUND(SUM(I427:I431),5)</f>
        <v>1930</v>
      </c>
    </row>
    <row r="433" spans="1:10" ht="30" customHeight="1">
      <c r="A433" s="26"/>
      <c r="B433" s="26"/>
      <c r="C433" s="26"/>
      <c r="D433" s="26" t="s">
        <v>427</v>
      </c>
      <c r="E433" s="26"/>
      <c r="F433" s="26"/>
      <c r="G433" s="30"/>
      <c r="H433" s="27">
        <v>0</v>
      </c>
      <c r="I433" s="27">
        <v>290.29000000000002</v>
      </c>
    </row>
    <row r="434" spans="1:10">
      <c r="A434" s="26"/>
      <c r="B434" s="26"/>
      <c r="C434" s="26"/>
      <c r="D434" s="26" t="s">
        <v>428</v>
      </c>
      <c r="E434" s="26"/>
      <c r="F434" s="26"/>
      <c r="G434" s="30"/>
      <c r="H434" s="27"/>
      <c r="I434" s="27"/>
    </row>
    <row r="435" spans="1:10">
      <c r="A435" s="26"/>
      <c r="B435" s="26"/>
      <c r="C435" s="26"/>
      <c r="D435" s="26"/>
      <c r="E435" s="26" t="s">
        <v>429</v>
      </c>
      <c r="F435" s="26"/>
      <c r="G435" s="30"/>
      <c r="H435" s="27">
        <v>0</v>
      </c>
      <c r="I435" s="27">
        <v>592.67999999999995</v>
      </c>
    </row>
    <row r="436" spans="1:10">
      <c r="A436" s="26"/>
      <c r="B436" s="26"/>
      <c r="C436" s="26"/>
      <c r="D436" s="26"/>
      <c r="E436" s="26" t="s">
        <v>430</v>
      </c>
      <c r="F436" s="26"/>
      <c r="G436" s="30"/>
      <c r="H436" s="27">
        <v>0</v>
      </c>
      <c r="I436" s="27">
        <v>1008.52</v>
      </c>
    </row>
    <row r="437" spans="1:10" ht="10.8" thickBot="1">
      <c r="A437" s="26"/>
      <c r="B437" s="26"/>
      <c r="C437" s="26"/>
      <c r="D437" s="26"/>
      <c r="E437" s="26" t="s">
        <v>431</v>
      </c>
      <c r="F437" s="26"/>
      <c r="G437" s="30"/>
      <c r="H437" s="28">
        <v>3842.35</v>
      </c>
      <c r="I437" s="28">
        <v>0</v>
      </c>
    </row>
    <row r="438" spans="1:10">
      <c r="A438" s="26"/>
      <c r="B438" s="26"/>
      <c r="C438" s="26"/>
      <c r="D438" s="26" t="s">
        <v>432</v>
      </c>
      <c r="E438" s="26"/>
      <c r="F438" s="26"/>
      <c r="G438" s="30">
        <v>3100</v>
      </c>
      <c r="H438" s="27">
        <f>ROUND(SUM(H434:H437),5)</f>
        <v>3842.35</v>
      </c>
      <c r="I438" s="27">
        <f>ROUND(SUM(I434:I437),5)</f>
        <v>1601.2</v>
      </c>
    </row>
    <row r="439" spans="1:10" ht="30" customHeight="1">
      <c r="A439" s="26"/>
      <c r="B439" s="26"/>
      <c r="C439" s="26"/>
      <c r="D439" s="26" t="s">
        <v>433</v>
      </c>
      <c r="E439" s="26"/>
      <c r="F439" s="26"/>
      <c r="G439" s="30"/>
      <c r="H439" s="27"/>
      <c r="I439" s="27"/>
    </row>
    <row r="440" spans="1:10">
      <c r="A440" s="26"/>
      <c r="B440" s="26"/>
      <c r="C440" s="26"/>
      <c r="D440" s="26"/>
      <c r="E440" s="26" t="s">
        <v>434</v>
      </c>
      <c r="F440" s="26"/>
      <c r="G440" s="30"/>
      <c r="H440" s="27">
        <v>8700</v>
      </c>
      <c r="I440" s="27">
        <v>2017.5</v>
      </c>
    </row>
    <row r="441" spans="1:10">
      <c r="A441" s="26"/>
      <c r="B441" s="26"/>
      <c r="C441" s="26"/>
      <c r="D441" s="26"/>
      <c r="E441" s="26" t="s">
        <v>435</v>
      </c>
      <c r="F441" s="26"/>
      <c r="G441" s="30"/>
      <c r="H441" s="27">
        <v>17099.2</v>
      </c>
      <c r="I441" s="27">
        <v>8747.5</v>
      </c>
      <c r="J441" s="17" t="s">
        <v>494</v>
      </c>
    </row>
    <row r="442" spans="1:10">
      <c r="A442" s="26"/>
      <c r="B442" s="26"/>
      <c r="C442" s="26"/>
      <c r="D442" s="26"/>
      <c r="E442" s="26" t="s">
        <v>436</v>
      </c>
      <c r="F442" s="26"/>
      <c r="G442" s="30"/>
      <c r="H442" s="27">
        <v>0</v>
      </c>
      <c r="I442" s="27">
        <v>493.43</v>
      </c>
    </row>
    <row r="443" spans="1:10">
      <c r="A443" s="26"/>
      <c r="B443" s="26"/>
      <c r="C443" s="26"/>
      <c r="D443" s="26"/>
      <c r="E443" s="26" t="s">
        <v>437</v>
      </c>
      <c r="F443" s="26"/>
      <c r="G443" s="30"/>
      <c r="H443" s="27">
        <v>367.7</v>
      </c>
      <c r="I443" s="27">
        <v>343.58</v>
      </c>
    </row>
    <row r="444" spans="1:10">
      <c r="A444" s="26"/>
      <c r="B444" s="26"/>
      <c r="C444" s="26"/>
      <c r="D444" s="26"/>
      <c r="E444" s="26" t="s">
        <v>438</v>
      </c>
      <c r="F444" s="26"/>
      <c r="G444" s="30"/>
      <c r="H444" s="27">
        <v>0</v>
      </c>
      <c r="I444" s="27">
        <v>3090</v>
      </c>
    </row>
    <row r="445" spans="1:10">
      <c r="A445" s="26"/>
      <c r="B445" s="26"/>
      <c r="C445" s="26"/>
      <c r="D445" s="26"/>
      <c r="E445" s="26" t="s">
        <v>439</v>
      </c>
      <c r="F445" s="26"/>
      <c r="G445" s="30"/>
      <c r="H445" s="27">
        <v>0</v>
      </c>
      <c r="I445" s="27">
        <v>1109.8499999999999</v>
      </c>
    </row>
    <row r="446" spans="1:10">
      <c r="A446" s="26"/>
      <c r="B446" s="26"/>
      <c r="C446" s="26"/>
      <c r="D446" s="26"/>
      <c r="E446" s="26" t="s">
        <v>440</v>
      </c>
      <c r="F446" s="26"/>
      <c r="G446" s="30"/>
      <c r="H446" s="27">
        <v>0</v>
      </c>
      <c r="I446" s="27">
        <v>341.09</v>
      </c>
    </row>
    <row r="447" spans="1:10">
      <c r="A447" s="26"/>
      <c r="B447" s="26"/>
      <c r="C447" s="26"/>
      <c r="D447" s="26"/>
      <c r="E447" s="26" t="s">
        <v>441</v>
      </c>
      <c r="F447" s="26"/>
      <c r="G447" s="30"/>
      <c r="H447" s="27"/>
      <c r="I447" s="27"/>
    </row>
    <row r="448" spans="1:10">
      <c r="A448" s="26"/>
      <c r="B448" s="26"/>
      <c r="C448" s="26"/>
      <c r="D448" s="26"/>
      <c r="E448" s="26"/>
      <c r="F448" s="26" t="s">
        <v>442</v>
      </c>
      <c r="G448" s="30"/>
      <c r="H448" s="27">
        <v>0</v>
      </c>
      <c r="I448" s="27">
        <v>3563.28</v>
      </c>
    </row>
    <row r="449" spans="1:9">
      <c r="A449" s="26"/>
      <c r="B449" s="26"/>
      <c r="C449" s="26"/>
      <c r="D449" s="26"/>
      <c r="E449" s="26"/>
      <c r="F449" s="26" t="s">
        <v>443</v>
      </c>
      <c r="G449" s="30"/>
      <c r="H449" s="27">
        <v>0</v>
      </c>
      <c r="I449" s="27">
        <v>411.75</v>
      </c>
    </row>
    <row r="450" spans="1:9">
      <c r="A450" s="26"/>
      <c r="B450" s="26"/>
      <c r="C450" s="26"/>
      <c r="D450" s="26"/>
      <c r="E450" s="26"/>
      <c r="F450" s="26" t="s">
        <v>444</v>
      </c>
      <c r="G450" s="30"/>
      <c r="H450" s="27">
        <v>0</v>
      </c>
      <c r="I450" s="27">
        <v>5785.12</v>
      </c>
    </row>
    <row r="451" spans="1:9" ht="10.8" thickBot="1">
      <c r="A451" s="26"/>
      <c r="B451" s="26"/>
      <c r="C451" s="26"/>
      <c r="D451" s="26"/>
      <c r="E451" s="26"/>
      <c r="F451" s="26" t="s">
        <v>445</v>
      </c>
      <c r="G451" s="30"/>
      <c r="H451" s="28">
        <v>12782.75</v>
      </c>
      <c r="I451" s="28">
        <v>0</v>
      </c>
    </row>
    <row r="452" spans="1:9">
      <c r="A452" s="26"/>
      <c r="B452" s="26"/>
      <c r="C452" s="26"/>
      <c r="D452" s="26"/>
      <c r="E452" s="26" t="s">
        <v>446</v>
      </c>
      <c r="F452" s="26"/>
      <c r="G452" s="30"/>
      <c r="H452" s="27">
        <f>ROUND(SUM(H447:H451),5)</f>
        <v>12782.75</v>
      </c>
      <c r="I452" s="27">
        <f>ROUND(SUM(I447:I451),5)</f>
        <v>9760.15</v>
      </c>
    </row>
    <row r="453" spans="1:9" ht="30" customHeight="1">
      <c r="A453" s="26"/>
      <c r="B453" s="26"/>
      <c r="C453" s="26"/>
      <c r="D453" s="26"/>
      <c r="E453" s="26" t="s">
        <v>447</v>
      </c>
      <c r="F453" s="26"/>
      <c r="G453" s="30"/>
      <c r="H453" s="27"/>
      <c r="I453" s="27"/>
    </row>
    <row r="454" spans="1:9" ht="10.8" thickBot="1">
      <c r="A454" s="26"/>
      <c r="B454" s="26"/>
      <c r="C454" s="26"/>
      <c r="D454" s="26"/>
      <c r="E454" s="26"/>
      <c r="F454" s="26" t="s">
        <v>448</v>
      </c>
      <c r="G454" s="30"/>
      <c r="H454" s="28">
        <v>411.07</v>
      </c>
      <c r="I454" s="28">
        <v>18312.150000000001</v>
      </c>
    </row>
    <row r="455" spans="1:9">
      <c r="A455" s="26"/>
      <c r="B455" s="26"/>
      <c r="C455" s="26"/>
      <c r="D455" s="26"/>
      <c r="E455" s="26" t="s">
        <v>449</v>
      </c>
      <c r="F455" s="26"/>
      <c r="G455" s="30"/>
      <c r="H455" s="27">
        <f>ROUND(SUM(H453:H454),5)</f>
        <v>411.07</v>
      </c>
      <c r="I455" s="27">
        <f>ROUND(SUM(I453:I454),5)</f>
        <v>18312.150000000001</v>
      </c>
    </row>
    <row r="456" spans="1:9" ht="30" customHeight="1">
      <c r="A456" s="26"/>
      <c r="B456" s="26"/>
      <c r="C456" s="26"/>
      <c r="D456" s="26"/>
      <c r="E456" s="26" t="s">
        <v>450</v>
      </c>
      <c r="F456" s="26"/>
      <c r="G456" s="30"/>
      <c r="H456" s="27">
        <v>0</v>
      </c>
      <c r="I456" s="27">
        <v>1365.17</v>
      </c>
    </row>
    <row r="457" spans="1:9">
      <c r="A457" s="26"/>
      <c r="B457" s="26"/>
      <c r="C457" s="26"/>
      <c r="D457" s="26"/>
      <c r="E457" s="26" t="s">
        <v>451</v>
      </c>
      <c r="F457" s="26"/>
      <c r="G457" s="30"/>
      <c r="H457" s="27">
        <v>1164.22</v>
      </c>
      <c r="I457" s="27">
        <v>1637.92</v>
      </c>
    </row>
    <row r="458" spans="1:9">
      <c r="A458" s="26"/>
      <c r="B458" s="26"/>
      <c r="C458" s="26"/>
      <c r="D458" s="26"/>
      <c r="E458" s="26" t="s">
        <v>452</v>
      </c>
      <c r="F458" s="26"/>
      <c r="G458" s="30"/>
      <c r="H458" s="27">
        <v>0</v>
      </c>
      <c r="I458" s="27">
        <v>33.700000000000003</v>
      </c>
    </row>
    <row r="459" spans="1:9" ht="10.8" thickBot="1">
      <c r="A459" s="26"/>
      <c r="B459" s="26"/>
      <c r="C459" s="26"/>
      <c r="D459" s="26"/>
      <c r="E459" s="26" t="s">
        <v>453</v>
      </c>
      <c r="F459" s="26"/>
      <c r="G459" s="30"/>
      <c r="H459" s="28">
        <v>0</v>
      </c>
      <c r="I459" s="28">
        <v>14.19</v>
      </c>
    </row>
    <row r="460" spans="1:9">
      <c r="A460" s="26"/>
      <c r="B460" s="26"/>
      <c r="C460" s="26"/>
      <c r="D460" s="26" t="s">
        <v>454</v>
      </c>
      <c r="E460" s="26"/>
      <c r="F460" s="26"/>
      <c r="G460" s="30">
        <v>33450</v>
      </c>
      <c r="H460" s="27">
        <f>ROUND(SUM(H439:H446)+H452+SUM(H455:H459),5)</f>
        <v>40524.94</v>
      </c>
      <c r="I460" s="27">
        <f>ROUND(SUM(I439:I446)+I452+SUM(I455:I459),5)</f>
        <v>47266.23</v>
      </c>
    </row>
    <row r="461" spans="1:9" ht="30" customHeight="1">
      <c r="A461" s="26"/>
      <c r="B461" s="26"/>
      <c r="C461" s="26"/>
      <c r="D461" s="26" t="s">
        <v>455</v>
      </c>
      <c r="E461" s="26"/>
      <c r="F461" s="26"/>
      <c r="G461" s="30"/>
      <c r="H461" s="27"/>
      <c r="I461" s="27"/>
    </row>
    <row r="462" spans="1:9">
      <c r="A462" s="26"/>
      <c r="B462" s="26"/>
      <c r="C462" s="26"/>
      <c r="D462" s="26"/>
      <c r="E462" s="26" t="s">
        <v>456</v>
      </c>
      <c r="F462" s="26"/>
      <c r="G462" s="30"/>
      <c r="H462" s="27">
        <v>0</v>
      </c>
      <c r="I462" s="27">
        <v>2280</v>
      </c>
    </row>
    <row r="463" spans="1:9">
      <c r="A463" s="26"/>
      <c r="B463" s="26"/>
      <c r="C463" s="26"/>
      <c r="D463" s="26"/>
      <c r="E463" s="26" t="s">
        <v>457</v>
      </c>
      <c r="F463" s="26"/>
      <c r="G463" s="30"/>
      <c r="H463" s="27">
        <v>1193.1400000000001</v>
      </c>
      <c r="I463" s="27">
        <v>1067.08</v>
      </c>
    </row>
    <row r="464" spans="1:9" ht="10.8" thickBot="1">
      <c r="A464" s="26"/>
      <c r="B464" s="26"/>
      <c r="C464" s="26"/>
      <c r="D464" s="26"/>
      <c r="E464" s="26" t="s">
        <v>458</v>
      </c>
      <c r="F464" s="26"/>
      <c r="G464" s="30"/>
      <c r="H464" s="28">
        <v>4158</v>
      </c>
      <c r="I464" s="28">
        <v>2224</v>
      </c>
    </row>
    <row r="465" spans="1:9">
      <c r="A465" s="26"/>
      <c r="B465" s="26"/>
      <c r="C465" s="26"/>
      <c r="D465" s="26" t="s">
        <v>459</v>
      </c>
      <c r="E465" s="26"/>
      <c r="F465" s="26"/>
      <c r="G465" s="30">
        <v>5350</v>
      </c>
      <c r="H465" s="27">
        <f>ROUND(SUM(H461:H464),5)</f>
        <v>5351.14</v>
      </c>
      <c r="I465" s="27">
        <f>ROUND(SUM(I461:I464),5)</f>
        <v>5571.08</v>
      </c>
    </row>
    <row r="466" spans="1:9" ht="30" customHeight="1">
      <c r="A466" s="26"/>
      <c r="B466" s="26"/>
      <c r="C466" s="26"/>
      <c r="D466" s="26" t="s">
        <v>460</v>
      </c>
      <c r="E466" s="26"/>
      <c r="F466" s="26"/>
      <c r="G466" s="30"/>
      <c r="H466" s="27"/>
      <c r="I466" s="27"/>
    </row>
    <row r="467" spans="1:9">
      <c r="A467" s="26"/>
      <c r="B467" s="26"/>
      <c r="C467" s="26"/>
      <c r="D467" s="26"/>
      <c r="E467" s="26" t="s">
        <v>461</v>
      </c>
      <c r="F467" s="26"/>
      <c r="G467" s="30"/>
      <c r="H467" s="27">
        <v>0</v>
      </c>
      <c r="I467" s="27">
        <v>1224.73</v>
      </c>
    </row>
    <row r="468" spans="1:9">
      <c r="A468" s="26"/>
      <c r="B468" s="26"/>
      <c r="C468" s="26"/>
      <c r="D468" s="26"/>
      <c r="E468" s="26" t="s">
        <v>462</v>
      </c>
      <c r="F468" s="26"/>
      <c r="G468" s="30"/>
      <c r="H468" s="27">
        <v>0</v>
      </c>
      <c r="I468" s="27">
        <v>341.58</v>
      </c>
    </row>
    <row r="469" spans="1:9">
      <c r="A469" s="26"/>
      <c r="B469" s="26"/>
      <c r="C469" s="26"/>
      <c r="D469" s="26"/>
      <c r="E469" s="26" t="s">
        <v>463</v>
      </c>
      <c r="F469" s="26"/>
      <c r="G469" s="30"/>
      <c r="H469" s="27">
        <v>0</v>
      </c>
      <c r="I469" s="27">
        <v>2993.84</v>
      </c>
    </row>
    <row r="470" spans="1:9">
      <c r="A470" s="26"/>
      <c r="B470" s="26"/>
      <c r="C470" s="26"/>
      <c r="D470" s="26"/>
      <c r="E470" s="26" t="s">
        <v>464</v>
      </c>
      <c r="F470" s="26"/>
      <c r="G470" s="30"/>
      <c r="H470" s="27">
        <v>0</v>
      </c>
      <c r="I470" s="27">
        <v>42.17</v>
      </c>
    </row>
    <row r="471" spans="1:9">
      <c r="A471" s="26"/>
      <c r="B471" s="26"/>
      <c r="C471" s="26"/>
      <c r="D471" s="26"/>
      <c r="E471" s="26" t="s">
        <v>465</v>
      </c>
      <c r="F471" s="26"/>
      <c r="G471" s="30"/>
      <c r="H471" s="27">
        <v>0</v>
      </c>
      <c r="I471" s="27">
        <v>2111.2600000000002</v>
      </c>
    </row>
    <row r="472" spans="1:9" ht="10.8" thickBot="1">
      <c r="A472" s="26"/>
      <c r="B472" s="26"/>
      <c r="C472" s="26"/>
      <c r="D472" s="26"/>
      <c r="E472" s="26" t="s">
        <v>466</v>
      </c>
      <c r="F472" s="26"/>
      <c r="G472" s="30"/>
      <c r="H472" s="28">
        <v>7406.93</v>
      </c>
      <c r="I472" s="28">
        <v>0</v>
      </c>
    </row>
    <row r="473" spans="1:9">
      <c r="A473" s="26"/>
      <c r="B473" s="26"/>
      <c r="C473" s="26"/>
      <c r="D473" s="26" t="s">
        <v>467</v>
      </c>
      <c r="E473" s="26"/>
      <c r="F473" s="26"/>
      <c r="G473" s="30">
        <v>7400</v>
      </c>
      <c r="H473" s="27">
        <f>ROUND(SUM(H466:H472),5)</f>
        <v>7406.93</v>
      </c>
      <c r="I473" s="27">
        <f>ROUND(SUM(I466:I472),5)</f>
        <v>6713.58</v>
      </c>
    </row>
    <row r="474" spans="1:9" ht="30" customHeight="1">
      <c r="A474" s="26"/>
      <c r="B474" s="26"/>
      <c r="C474" s="26"/>
      <c r="D474" s="26" t="s">
        <v>468</v>
      </c>
      <c r="E474" s="26"/>
      <c r="F474" s="26"/>
      <c r="G474" s="30"/>
      <c r="H474" s="27"/>
      <c r="I474" s="27"/>
    </row>
    <row r="475" spans="1:9">
      <c r="A475" s="26"/>
      <c r="B475" s="26"/>
      <c r="C475" s="26"/>
      <c r="D475" s="26"/>
      <c r="E475" s="26" t="s">
        <v>469</v>
      </c>
      <c r="F475" s="26"/>
      <c r="G475" s="30"/>
      <c r="H475" s="27"/>
      <c r="I475" s="27"/>
    </row>
    <row r="476" spans="1:9" ht="10.8" thickBot="1">
      <c r="A476" s="26"/>
      <c r="B476" s="26"/>
      <c r="C476" s="26"/>
      <c r="D476" s="26"/>
      <c r="E476" s="26"/>
      <c r="F476" s="26" t="s">
        <v>470</v>
      </c>
      <c r="G476" s="30"/>
      <c r="H476" s="28">
        <v>6395.02</v>
      </c>
      <c r="I476" s="28">
        <v>12516.84</v>
      </c>
    </row>
    <row r="477" spans="1:9">
      <c r="A477" s="26"/>
      <c r="B477" s="26"/>
      <c r="C477" s="26"/>
      <c r="D477" s="26"/>
      <c r="E477" s="26" t="s">
        <v>471</v>
      </c>
      <c r="F477" s="26"/>
      <c r="G477" s="30"/>
      <c r="H477" s="27">
        <f>ROUND(SUM(H475:H476),5)</f>
        <v>6395.02</v>
      </c>
      <c r="I477" s="27">
        <f>ROUND(SUM(I475:I476),5)</f>
        <v>12516.84</v>
      </c>
    </row>
    <row r="478" spans="1:9" ht="30" customHeight="1">
      <c r="A478" s="26"/>
      <c r="B478" s="26"/>
      <c r="C478" s="26"/>
      <c r="D478" s="26"/>
      <c r="E478" s="26" t="s">
        <v>472</v>
      </c>
      <c r="F478" s="26"/>
      <c r="G478" s="30"/>
      <c r="H478" s="27">
        <v>903.12</v>
      </c>
      <c r="I478" s="27">
        <v>0</v>
      </c>
    </row>
    <row r="479" spans="1:9">
      <c r="A479" s="26"/>
      <c r="B479" s="26"/>
      <c r="C479" s="26"/>
      <c r="D479" s="26"/>
      <c r="E479" s="26" t="s">
        <v>473</v>
      </c>
      <c r="F479" s="26"/>
      <c r="G479" s="30"/>
      <c r="H479" s="27">
        <v>0</v>
      </c>
      <c r="I479" s="27">
        <v>71.81</v>
      </c>
    </row>
    <row r="480" spans="1:9">
      <c r="A480" s="26"/>
      <c r="B480" s="26"/>
      <c r="C480" s="26"/>
      <c r="D480" s="26"/>
      <c r="E480" s="26" t="s">
        <v>474</v>
      </c>
      <c r="F480" s="26"/>
      <c r="G480" s="30"/>
      <c r="H480" s="27">
        <v>0</v>
      </c>
      <c r="I480" s="27">
        <v>92</v>
      </c>
    </row>
    <row r="481" spans="1:9" ht="10.8" thickBot="1">
      <c r="A481" s="26"/>
      <c r="B481" s="26"/>
      <c r="C481" s="26"/>
      <c r="D481" s="26"/>
      <c r="E481" s="26" t="s">
        <v>475</v>
      </c>
      <c r="F481" s="26"/>
      <c r="G481" s="30"/>
      <c r="H481" s="4">
        <v>89.85</v>
      </c>
      <c r="I481" s="4">
        <v>212.67</v>
      </c>
    </row>
    <row r="482" spans="1:9" ht="10.8" thickBot="1">
      <c r="A482" s="26"/>
      <c r="B482" s="26"/>
      <c r="C482" s="26"/>
      <c r="D482" s="26" t="s">
        <v>476</v>
      </c>
      <c r="E482" s="26"/>
      <c r="F482" s="26"/>
      <c r="G482" s="30">
        <v>7500</v>
      </c>
      <c r="H482" s="6">
        <f>ROUND(H474+SUM(H477:H481),5)</f>
        <v>7387.99</v>
      </c>
      <c r="I482" s="6">
        <f>ROUND(I474+SUM(I477:I481),5)</f>
        <v>12893.32</v>
      </c>
    </row>
    <row r="483" spans="1:9" ht="30" customHeight="1" thickBot="1">
      <c r="A483" s="26"/>
      <c r="B483" s="26"/>
      <c r="C483" s="26" t="s">
        <v>477</v>
      </c>
      <c r="D483" s="26" t="s">
        <v>496</v>
      </c>
      <c r="E483" s="26"/>
      <c r="F483" s="26"/>
      <c r="G483" s="30">
        <f>SUM(G192:G482)</f>
        <v>532365</v>
      </c>
      <c r="H483" s="6">
        <f>ROUND(H191+H208+H221+H230+H237+H241+H246+H251+H284+H297+H309+H316+H322+H327+H332+H342+H348+H352+H359+H364+H370+H376+H400+H404+H408+H418+SUM(H422:H423)+H426+SUM(H432:H433)+H438+H460+H465+H473+H482,5)</f>
        <v>546751.52</v>
      </c>
      <c r="I483" s="6">
        <f>ROUND(I191+I208+I221+I230+I237+I241+I246+I251+I284+I297+I309+I316+I322+I327+I332+I342+I348+I352+I359+I364+I370+I376+I400+I404+I408+I418+SUM(I422:I423)+I426+SUM(I432:I433)+I438+I460+I465+I473+I482,5)</f>
        <v>506242.53</v>
      </c>
    </row>
    <row r="484" spans="1:9" s="7" customFormat="1" ht="30" customHeight="1" thickBot="1">
      <c r="A484" s="21" t="s">
        <v>478</v>
      </c>
      <c r="B484" s="21"/>
      <c r="C484" s="21"/>
      <c r="D484" s="21"/>
      <c r="E484" s="21"/>
      <c r="F484" s="21"/>
      <c r="G484" s="22">
        <f>SUM(G190-G483)</f>
        <v>14735</v>
      </c>
      <c r="H484" s="62">
        <f>ROUND(H190-H483,5)</f>
        <v>-30777.61</v>
      </c>
      <c r="I484" s="62">
        <f>ROUND(I190-I483,5)</f>
        <v>-32185.47</v>
      </c>
    </row>
    <row r="485" spans="1:9" ht="10.8" thickTop="1"/>
  </sheetData>
  <mergeCells count="3">
    <mergeCell ref="J87:K88"/>
    <mergeCell ref="J112:K112"/>
    <mergeCell ref="J172:K172"/>
  </mergeCells>
  <pageMargins left="0.7" right="0.7" top="0.75" bottom="0.75" header="0.1" footer="0.3"/>
  <pageSetup orientation="portrait" horizontalDpi="4294967294" verticalDpi="4294967294" r:id="rId1"/>
  <headerFooter>
    <oddHeader>&amp;L&amp;"Arial,Bold"&amp;8 7:18 PM
&amp;"Arial,Bold"&amp;8 04/06/16
&amp;"Arial,Bold"&amp;8 Accrual Basis&amp;C&amp;"Arial,Bold"&amp;12 GSDCA
&amp;"Arial,Bold"&amp;14 Profit &amp;&amp; Loss Prev Year Comparison
&amp;"Arial,Bold"&amp;10 January through December 2015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topLeftCell="A49" workbookViewId="0">
      <selection activeCell="L60" sqref="L60"/>
    </sheetView>
  </sheetViews>
  <sheetFormatPr defaultRowHeight="14.4"/>
  <cols>
    <col min="1" max="1" width="5" customWidth="1"/>
    <col min="2" max="3" width="8.88671875" hidden="1" customWidth="1"/>
    <col min="4" max="4" width="4.77734375" customWidth="1"/>
    <col min="6" max="6" width="22.88671875" customWidth="1"/>
    <col min="7" max="7" width="9.44140625" customWidth="1"/>
  </cols>
  <sheetData>
    <row r="1" spans="1:9">
      <c r="A1" s="1"/>
      <c r="B1" s="1"/>
      <c r="C1" s="1"/>
      <c r="D1" s="1" t="s">
        <v>10</v>
      </c>
      <c r="E1" s="1"/>
      <c r="F1" s="1"/>
      <c r="G1" s="15"/>
      <c r="H1" s="2"/>
      <c r="I1" s="2"/>
    </row>
    <row r="2" spans="1:9">
      <c r="A2" s="10"/>
      <c r="B2" s="10"/>
      <c r="C2" s="10"/>
      <c r="D2" s="10"/>
      <c r="E2" s="10"/>
      <c r="F2" s="10"/>
      <c r="G2" s="18" t="s">
        <v>483</v>
      </c>
      <c r="H2" s="19">
        <v>2015</v>
      </c>
      <c r="I2" s="20">
        <v>2014</v>
      </c>
    </row>
    <row r="3" spans="1:9">
      <c r="A3" s="1"/>
      <c r="B3" s="1"/>
      <c r="C3" s="1"/>
      <c r="D3" s="1"/>
      <c r="E3" s="1" t="s">
        <v>11</v>
      </c>
      <c r="F3" s="1"/>
      <c r="G3" s="15">
        <v>2700</v>
      </c>
      <c r="H3" s="2">
        <v>2715</v>
      </c>
      <c r="I3" s="2">
        <v>4349</v>
      </c>
    </row>
    <row r="4" spans="1:9">
      <c r="A4" s="1"/>
      <c r="B4" s="1"/>
      <c r="C4" s="1"/>
      <c r="D4" s="1"/>
      <c r="E4" s="1" t="s">
        <v>12</v>
      </c>
      <c r="F4" s="1"/>
      <c r="G4" s="15">
        <v>6000</v>
      </c>
      <c r="H4" s="2">
        <v>16942</v>
      </c>
      <c r="I4" s="2">
        <v>15485.6</v>
      </c>
    </row>
    <row r="5" spans="1:9">
      <c r="A5" s="1"/>
      <c r="B5" s="1"/>
      <c r="C5" s="1"/>
      <c r="D5" s="1"/>
      <c r="E5" s="1" t="s">
        <v>13</v>
      </c>
      <c r="F5" s="1"/>
      <c r="G5" s="15"/>
      <c r="H5" s="2">
        <v>0</v>
      </c>
      <c r="I5" s="2">
        <v>1216.9000000000001</v>
      </c>
    </row>
    <row r="6" spans="1:9">
      <c r="A6" s="1"/>
      <c r="B6" s="1"/>
      <c r="C6" s="1"/>
      <c r="D6" s="1"/>
      <c r="E6" s="1" t="s">
        <v>14</v>
      </c>
      <c r="F6" s="1"/>
      <c r="G6" s="15"/>
      <c r="H6" s="2">
        <v>0</v>
      </c>
      <c r="I6" s="2">
        <v>1283</v>
      </c>
    </row>
    <row r="7" spans="1:9">
      <c r="A7" s="1"/>
      <c r="B7" s="1"/>
      <c r="C7" s="1"/>
      <c r="D7" s="1"/>
      <c r="E7" s="1" t="s">
        <v>15</v>
      </c>
      <c r="F7" s="1"/>
      <c r="G7" s="15"/>
      <c r="H7" s="2">
        <v>0</v>
      </c>
      <c r="I7" s="2">
        <v>746</v>
      </c>
    </row>
    <row r="8" spans="1:9">
      <c r="A8" s="1"/>
      <c r="B8" s="1"/>
      <c r="C8" s="1"/>
      <c r="D8" s="1"/>
      <c r="E8" s="1" t="s">
        <v>16</v>
      </c>
      <c r="F8" s="1"/>
      <c r="G8" s="15"/>
      <c r="H8" s="2">
        <v>0</v>
      </c>
      <c r="I8" s="2">
        <v>475</v>
      </c>
    </row>
    <row r="9" spans="1:9">
      <c r="A9" s="1"/>
      <c r="B9" s="1"/>
      <c r="C9" s="1"/>
      <c r="D9" s="1"/>
      <c r="E9" s="1" t="s">
        <v>17</v>
      </c>
      <c r="F9" s="1"/>
      <c r="G9" s="15"/>
      <c r="H9" s="2">
        <v>0</v>
      </c>
      <c r="I9" s="2">
        <v>1025</v>
      </c>
    </row>
    <row r="10" spans="1:9">
      <c r="A10" s="1"/>
      <c r="B10" s="1"/>
      <c r="C10" s="1"/>
      <c r="D10" s="1"/>
      <c r="E10" s="1" t="s">
        <v>18</v>
      </c>
      <c r="F10" s="1"/>
      <c r="G10" s="15"/>
      <c r="H10" s="2">
        <v>0</v>
      </c>
      <c r="I10" s="2">
        <v>643</v>
      </c>
    </row>
    <row r="11" spans="1:9">
      <c r="A11" s="1"/>
      <c r="B11" s="1"/>
      <c r="C11" s="1"/>
      <c r="D11" s="1"/>
      <c r="E11" s="1" t="s">
        <v>19</v>
      </c>
      <c r="F11" s="1"/>
      <c r="G11" s="15"/>
      <c r="H11" s="2">
        <v>0</v>
      </c>
      <c r="I11" s="2">
        <v>499</v>
      </c>
    </row>
    <row r="12" spans="1:9">
      <c r="A12" s="1"/>
      <c r="B12" s="1"/>
      <c r="C12" s="1"/>
      <c r="D12" s="1"/>
      <c r="E12" s="1" t="s">
        <v>20</v>
      </c>
      <c r="F12" s="1"/>
      <c r="G12" s="15"/>
      <c r="H12" s="2">
        <v>0</v>
      </c>
      <c r="I12" s="2">
        <v>1000</v>
      </c>
    </row>
    <row r="13" spans="1:9">
      <c r="A13" s="1"/>
      <c r="B13" s="1"/>
      <c r="C13" s="1"/>
      <c r="D13" s="1"/>
      <c r="E13" s="1" t="s">
        <v>21</v>
      </c>
      <c r="F13" s="1"/>
      <c r="G13" s="15"/>
      <c r="H13" s="2">
        <v>0</v>
      </c>
      <c r="I13" s="2">
        <v>950.2</v>
      </c>
    </row>
    <row r="14" spans="1:9">
      <c r="A14" s="1"/>
      <c r="B14" s="1"/>
      <c r="C14" s="1"/>
      <c r="D14" s="1"/>
      <c r="E14" s="1" t="s">
        <v>22</v>
      </c>
      <c r="F14" s="1"/>
      <c r="G14" s="15"/>
      <c r="H14" s="2">
        <v>0</v>
      </c>
      <c r="I14" s="2">
        <v>34.700000000000003</v>
      </c>
    </row>
    <row r="15" spans="1:9">
      <c r="A15" s="1"/>
      <c r="B15" s="1"/>
      <c r="C15" s="1"/>
      <c r="D15" s="1"/>
      <c r="E15" s="1" t="s">
        <v>23</v>
      </c>
      <c r="F15" s="1"/>
      <c r="G15" s="15"/>
      <c r="H15" s="2">
        <v>0</v>
      </c>
      <c r="I15" s="2">
        <v>27</v>
      </c>
    </row>
    <row r="16" spans="1:9">
      <c r="A16" s="1"/>
      <c r="B16" s="1"/>
      <c r="C16" s="1"/>
      <c r="D16" s="1"/>
      <c r="E16" s="1" t="s">
        <v>24</v>
      </c>
      <c r="F16" s="1"/>
      <c r="G16" s="15"/>
      <c r="H16" s="2">
        <v>0</v>
      </c>
      <c r="I16" s="2">
        <v>27</v>
      </c>
    </row>
    <row r="17" spans="1:9" ht="15" thickBot="1">
      <c r="A17" s="1"/>
      <c r="B17" s="1"/>
      <c r="C17" s="1"/>
      <c r="D17" s="1"/>
      <c r="E17" s="1" t="s">
        <v>25</v>
      </c>
      <c r="F17" s="1"/>
      <c r="G17" s="15"/>
      <c r="H17" s="3">
        <v>1271.67</v>
      </c>
      <c r="I17" s="3">
        <v>358</v>
      </c>
    </row>
    <row r="18" spans="1:9">
      <c r="A18" s="1"/>
      <c r="B18" s="1"/>
      <c r="C18" s="1"/>
      <c r="D18" s="1" t="s">
        <v>26</v>
      </c>
      <c r="E18" s="1"/>
      <c r="F18" s="1"/>
      <c r="G18" s="15"/>
      <c r="H18" s="2">
        <f>ROUND(SUM(H1:H17),5)</f>
        <v>22943.67</v>
      </c>
      <c r="I18" s="2">
        <f>ROUND(SUM(I1:I17),5)</f>
        <v>30133.4</v>
      </c>
    </row>
    <row r="19" spans="1:9">
      <c r="A19" s="1"/>
      <c r="B19" s="1"/>
      <c r="C19" s="1"/>
      <c r="D19" s="1" t="s">
        <v>27</v>
      </c>
      <c r="E19" s="1"/>
      <c r="F19" s="1"/>
      <c r="G19" s="15"/>
      <c r="H19" s="2"/>
      <c r="I19" s="2"/>
    </row>
    <row r="20" spans="1:9">
      <c r="A20" s="14" t="s">
        <v>480</v>
      </c>
      <c r="B20" s="14"/>
      <c r="C20" s="14"/>
      <c r="D20" s="14"/>
      <c r="E20" s="14" t="s">
        <v>484</v>
      </c>
      <c r="F20" s="14"/>
      <c r="G20" s="15">
        <v>9000</v>
      </c>
      <c r="H20" s="2"/>
      <c r="I20" s="2"/>
    </row>
    <row r="21" spans="1:9">
      <c r="A21" s="1"/>
      <c r="B21" s="1"/>
      <c r="C21" s="1"/>
      <c r="D21" s="1"/>
      <c r="E21" s="1" t="s">
        <v>28</v>
      </c>
      <c r="F21" s="1"/>
      <c r="G21" s="15"/>
      <c r="H21" s="2">
        <v>3806</v>
      </c>
      <c r="I21" s="2">
        <v>0</v>
      </c>
    </row>
    <row r="22" spans="1:9">
      <c r="A22" s="1"/>
      <c r="B22" s="1"/>
      <c r="C22" s="1"/>
      <c r="D22" s="1"/>
      <c r="E22" s="1" t="s">
        <v>29</v>
      </c>
      <c r="F22" s="1"/>
      <c r="G22" s="15"/>
      <c r="H22" s="2">
        <v>0</v>
      </c>
      <c r="I22" s="2">
        <v>811</v>
      </c>
    </row>
    <row r="23" spans="1:9">
      <c r="A23" s="1"/>
      <c r="B23" s="1"/>
      <c r="C23" s="1"/>
      <c r="D23" s="1"/>
      <c r="E23" s="1" t="s">
        <v>30</v>
      </c>
      <c r="F23" s="1"/>
      <c r="G23" s="15"/>
      <c r="H23" s="2">
        <v>30</v>
      </c>
      <c r="I23" s="2">
        <v>842</v>
      </c>
    </row>
    <row r="24" spans="1:9">
      <c r="A24" s="1"/>
      <c r="B24" s="1"/>
      <c r="C24" s="1"/>
      <c r="D24" s="1"/>
      <c r="E24" s="1" t="s">
        <v>31</v>
      </c>
      <c r="F24" s="1"/>
      <c r="G24" s="15"/>
      <c r="H24" s="2">
        <v>0</v>
      </c>
      <c r="I24" s="2">
        <v>451.5</v>
      </c>
    </row>
    <row r="25" spans="1:9">
      <c r="A25" s="1"/>
      <c r="B25" s="1"/>
      <c r="C25" s="1"/>
      <c r="D25" s="1"/>
      <c r="E25" s="1" t="s">
        <v>32</v>
      </c>
      <c r="F25" s="1"/>
      <c r="G25" s="15"/>
      <c r="H25" s="2">
        <v>0</v>
      </c>
      <c r="I25" s="2">
        <v>300</v>
      </c>
    </row>
    <row r="26" spans="1:9">
      <c r="A26" s="1"/>
      <c r="B26" s="1"/>
      <c r="C26" s="1"/>
      <c r="D26" s="1"/>
      <c r="E26" s="1" t="s">
        <v>33</v>
      </c>
      <c r="F26" s="1"/>
      <c r="G26" s="15"/>
      <c r="H26" s="2">
        <v>0</v>
      </c>
      <c r="I26" s="2">
        <v>1560</v>
      </c>
    </row>
    <row r="27" spans="1:9">
      <c r="A27" s="1"/>
      <c r="B27" s="1"/>
      <c r="C27" s="1"/>
      <c r="D27" s="1"/>
      <c r="E27" s="1" t="s">
        <v>34</v>
      </c>
      <c r="F27" s="1"/>
      <c r="G27" s="15"/>
      <c r="H27" s="2">
        <v>0</v>
      </c>
      <c r="I27" s="2">
        <v>214</v>
      </c>
    </row>
    <row r="28" spans="1:9">
      <c r="A28" s="1"/>
      <c r="B28" s="1"/>
      <c r="C28" s="1"/>
      <c r="D28" s="1"/>
      <c r="E28" s="1" t="s">
        <v>35</v>
      </c>
      <c r="F28" s="1"/>
      <c r="G28" s="15"/>
      <c r="H28" s="2">
        <v>0</v>
      </c>
      <c r="I28" s="2">
        <v>360</v>
      </c>
    </row>
    <row r="29" spans="1:9">
      <c r="A29" s="1"/>
      <c r="B29" s="1"/>
      <c r="C29" s="1"/>
      <c r="D29" s="1"/>
      <c r="E29" s="1" t="s">
        <v>36</v>
      </c>
      <c r="F29" s="1"/>
      <c r="G29" s="15"/>
      <c r="H29" s="2">
        <v>0</v>
      </c>
      <c r="I29" s="2">
        <v>30</v>
      </c>
    </row>
    <row r="30" spans="1:9" ht="15" thickBot="1">
      <c r="A30" s="1"/>
      <c r="B30" s="1"/>
      <c r="C30" s="1"/>
      <c r="D30" s="1"/>
      <c r="E30" s="1" t="s">
        <v>37</v>
      </c>
      <c r="F30" s="1"/>
      <c r="G30" s="15"/>
      <c r="H30" s="3">
        <v>4043.4</v>
      </c>
      <c r="I30" s="3">
        <v>2041.29</v>
      </c>
    </row>
    <row r="31" spans="1:9">
      <c r="A31" s="1"/>
      <c r="B31" s="1"/>
      <c r="C31" s="1"/>
      <c r="D31" s="1" t="s">
        <v>38</v>
      </c>
      <c r="E31" s="1"/>
      <c r="F31" s="1"/>
      <c r="G31" s="15">
        <v>7500</v>
      </c>
      <c r="H31" s="2">
        <f>ROUND(SUM(H19:H30),5)</f>
        <v>7879.4</v>
      </c>
      <c r="I31" s="2">
        <f>ROUND(SUM(I19:I30),5)</f>
        <v>6609.79</v>
      </c>
    </row>
    <row r="32" spans="1:9">
      <c r="A32" s="1"/>
      <c r="B32" s="1"/>
      <c r="C32" s="1"/>
      <c r="D32" s="1" t="s">
        <v>39</v>
      </c>
      <c r="E32" s="1"/>
      <c r="F32" s="1"/>
      <c r="G32" s="15"/>
      <c r="H32" s="2"/>
      <c r="I32" s="2"/>
    </row>
    <row r="33" spans="1:9">
      <c r="A33" s="1"/>
      <c r="B33" s="1"/>
      <c r="C33" s="1"/>
      <c r="D33" s="1"/>
      <c r="E33" s="1" t="s">
        <v>40</v>
      </c>
      <c r="F33" s="1"/>
      <c r="G33" s="15"/>
      <c r="H33" s="2">
        <v>0</v>
      </c>
      <c r="I33" s="2">
        <v>25</v>
      </c>
    </row>
    <row r="34" spans="1:9">
      <c r="A34" s="1"/>
      <c r="B34" s="1"/>
      <c r="C34" s="1"/>
      <c r="D34" s="1"/>
      <c r="E34" s="1" t="s">
        <v>41</v>
      </c>
      <c r="F34" s="1"/>
      <c r="G34" s="15"/>
      <c r="H34" s="2">
        <v>0</v>
      </c>
      <c r="I34" s="2">
        <v>795</v>
      </c>
    </row>
    <row r="35" spans="1:9">
      <c r="A35" s="1"/>
      <c r="B35" s="1"/>
      <c r="C35" s="1"/>
      <c r="D35" s="1"/>
      <c r="E35" s="1" t="s">
        <v>42</v>
      </c>
      <c r="F35" s="1"/>
      <c r="G35" s="15"/>
      <c r="H35" s="2">
        <v>0</v>
      </c>
      <c r="I35" s="2">
        <v>75</v>
      </c>
    </row>
    <row r="36" spans="1:9" ht="15" thickBot="1">
      <c r="A36" s="1"/>
      <c r="B36" s="1"/>
      <c r="C36" s="1"/>
      <c r="D36" s="1"/>
      <c r="E36" s="1" t="s">
        <v>43</v>
      </c>
      <c r="F36" s="1"/>
      <c r="G36" s="15">
        <v>8000</v>
      </c>
      <c r="H36" s="3">
        <v>4327.78</v>
      </c>
      <c r="I36" s="3">
        <v>294.17</v>
      </c>
    </row>
    <row r="37" spans="1:9">
      <c r="A37" s="1"/>
      <c r="B37" s="1"/>
      <c r="C37" s="1"/>
      <c r="D37" s="1" t="s">
        <v>44</v>
      </c>
      <c r="E37" s="1"/>
      <c r="F37" s="1"/>
      <c r="G37" s="15"/>
      <c r="H37" s="2">
        <f>ROUND(SUM(H32:H36),5)</f>
        <v>4327.78</v>
      </c>
      <c r="I37" s="2">
        <f>ROUND(SUM(I32:I36),5)</f>
        <v>1189.17</v>
      </c>
    </row>
    <row r="39" spans="1:9">
      <c r="A39" s="1"/>
      <c r="B39" s="1"/>
      <c r="C39" s="1"/>
      <c r="D39" s="1" t="s">
        <v>188</v>
      </c>
      <c r="E39" s="1"/>
      <c r="F39" s="1"/>
      <c r="G39" s="15"/>
      <c r="H39" s="2"/>
      <c r="I39" s="2"/>
    </row>
    <row r="40" spans="1:9">
      <c r="A40" s="1"/>
      <c r="B40" s="1"/>
      <c r="C40" s="1"/>
      <c r="D40" s="1"/>
      <c r="E40" s="1" t="s">
        <v>189</v>
      </c>
      <c r="F40" s="1"/>
      <c r="G40" s="15"/>
      <c r="H40" s="2">
        <v>0</v>
      </c>
      <c r="I40" s="2">
        <v>1896.25</v>
      </c>
    </row>
    <row r="41" spans="1:9">
      <c r="A41" s="1"/>
      <c r="B41" s="1"/>
      <c r="C41" s="1"/>
      <c r="D41" s="1"/>
      <c r="E41" s="1" t="s">
        <v>190</v>
      </c>
      <c r="F41" s="1"/>
      <c r="G41" s="15">
        <v>675</v>
      </c>
      <c r="H41" s="2">
        <v>675</v>
      </c>
      <c r="I41" s="2">
        <v>0</v>
      </c>
    </row>
    <row r="42" spans="1:9">
      <c r="A42" s="1"/>
      <c r="B42" s="1"/>
      <c r="C42" s="1"/>
      <c r="D42" s="1"/>
      <c r="E42" s="1" t="s">
        <v>191</v>
      </c>
      <c r="F42" s="1"/>
      <c r="G42" s="15"/>
      <c r="H42" s="2">
        <v>0</v>
      </c>
      <c r="I42" s="2">
        <v>241</v>
      </c>
    </row>
    <row r="43" spans="1:9">
      <c r="A43" s="1"/>
      <c r="B43" s="1"/>
      <c r="C43" s="1"/>
      <c r="D43" s="1"/>
      <c r="E43" s="1" t="s">
        <v>192</v>
      </c>
      <c r="F43" s="1"/>
      <c r="G43" s="15">
        <v>1550</v>
      </c>
      <c r="H43" s="2">
        <v>1565.67</v>
      </c>
      <c r="I43" s="2">
        <v>672.44</v>
      </c>
    </row>
    <row r="44" spans="1:9">
      <c r="A44" s="1"/>
      <c r="B44" s="1"/>
      <c r="C44" s="1"/>
      <c r="D44" s="1"/>
      <c r="E44" s="1" t="s">
        <v>193</v>
      </c>
      <c r="F44" s="1"/>
      <c r="G44" s="15"/>
      <c r="H44" s="2">
        <v>0</v>
      </c>
      <c r="I44" s="2">
        <v>469</v>
      </c>
    </row>
    <row r="45" spans="1:9">
      <c r="A45" s="1"/>
      <c r="B45" s="1"/>
      <c r="C45" s="1"/>
      <c r="D45" s="1"/>
      <c r="E45" s="1" t="s">
        <v>194</v>
      </c>
      <c r="F45" s="1"/>
      <c r="G45" s="15">
        <v>525</v>
      </c>
      <c r="H45" s="2">
        <v>523.05999999999995</v>
      </c>
      <c r="I45" s="2">
        <v>443.27</v>
      </c>
    </row>
    <row r="46" spans="1:9">
      <c r="A46" s="1"/>
      <c r="B46" s="1"/>
      <c r="C46" s="1"/>
      <c r="D46" s="1"/>
      <c r="E46" s="1" t="s">
        <v>195</v>
      </c>
      <c r="F46" s="1"/>
      <c r="G46" s="15"/>
      <c r="H46" s="2">
        <v>0</v>
      </c>
      <c r="I46" s="2">
        <v>1084.9100000000001</v>
      </c>
    </row>
    <row r="47" spans="1:9">
      <c r="A47" s="1"/>
      <c r="B47" s="1"/>
      <c r="C47" s="1"/>
      <c r="D47" s="1"/>
      <c r="E47" s="1" t="s">
        <v>196</v>
      </c>
      <c r="F47" s="1"/>
      <c r="G47" s="15">
        <v>16000</v>
      </c>
      <c r="H47" s="2">
        <v>15894.18</v>
      </c>
      <c r="I47" s="2">
        <v>16652.98</v>
      </c>
    </row>
    <row r="48" spans="1:9">
      <c r="A48" s="1"/>
      <c r="B48" s="1"/>
      <c r="C48" s="1"/>
      <c r="D48" s="1"/>
      <c r="E48" s="1" t="s">
        <v>197</v>
      </c>
      <c r="F48" s="1"/>
      <c r="G48" s="15">
        <v>115</v>
      </c>
      <c r="H48" s="2">
        <v>111</v>
      </c>
      <c r="I48" s="2">
        <v>0</v>
      </c>
    </row>
    <row r="49" spans="1:10">
      <c r="A49" s="1"/>
      <c r="B49" s="1"/>
      <c r="C49" s="1"/>
      <c r="D49" s="1"/>
      <c r="E49" s="1" t="s">
        <v>198</v>
      </c>
      <c r="F49" s="1"/>
      <c r="G49" s="15">
        <v>450</v>
      </c>
      <c r="H49" s="2">
        <v>450</v>
      </c>
      <c r="I49" s="2">
        <v>0</v>
      </c>
    </row>
    <row r="50" spans="1:10">
      <c r="A50" s="1"/>
      <c r="B50" s="1"/>
      <c r="C50" s="1"/>
      <c r="D50" s="1"/>
      <c r="E50" s="1" t="s">
        <v>199</v>
      </c>
      <c r="F50" s="1"/>
      <c r="G50" s="15"/>
      <c r="H50" s="2">
        <v>0</v>
      </c>
      <c r="I50" s="2">
        <v>675</v>
      </c>
    </row>
    <row r="51" spans="1:10">
      <c r="A51" s="1"/>
      <c r="B51" s="1"/>
      <c r="C51" s="1"/>
      <c r="D51" s="1"/>
      <c r="E51" s="1" t="s">
        <v>200</v>
      </c>
      <c r="F51" s="1"/>
      <c r="G51" s="15"/>
      <c r="H51" s="2">
        <v>0</v>
      </c>
      <c r="I51" s="2">
        <v>181.06</v>
      </c>
    </row>
    <row r="52" spans="1:10">
      <c r="A52" s="14" t="s">
        <v>482</v>
      </c>
      <c r="B52" s="14"/>
      <c r="C52" s="14"/>
      <c r="D52" s="14"/>
      <c r="E52" s="14"/>
      <c r="F52" s="14" t="s">
        <v>479</v>
      </c>
      <c r="G52" s="16">
        <v>2600</v>
      </c>
      <c r="H52" s="2">
        <v>2600</v>
      </c>
      <c r="I52" s="2"/>
    </row>
    <row r="53" spans="1:10">
      <c r="A53" s="14" t="s">
        <v>488</v>
      </c>
      <c r="B53" s="14"/>
      <c r="C53" s="14"/>
      <c r="D53" s="14"/>
      <c r="E53" s="14"/>
      <c r="F53" s="14" t="s">
        <v>489</v>
      </c>
      <c r="G53" s="16">
        <v>4600</v>
      </c>
      <c r="H53" s="2"/>
      <c r="I53" s="2"/>
    </row>
    <row r="54" spans="1:10" s="25" customFormat="1">
      <c r="A54" s="29" t="s">
        <v>480</v>
      </c>
      <c r="B54" s="29"/>
      <c r="C54" s="29"/>
      <c r="D54" s="29"/>
      <c r="E54" s="29"/>
      <c r="F54" s="29" t="s">
        <v>513</v>
      </c>
      <c r="G54" s="16">
        <v>5000</v>
      </c>
      <c r="H54" s="27">
        <v>5000</v>
      </c>
      <c r="I54" s="27"/>
    </row>
    <row r="55" spans="1:10" ht="15" thickBot="1">
      <c r="A55" s="1"/>
      <c r="B55" s="1"/>
      <c r="C55" s="1"/>
      <c r="D55" s="1"/>
      <c r="E55" s="1" t="s">
        <v>201</v>
      </c>
      <c r="F55" s="1"/>
      <c r="G55" s="15">
        <v>7800</v>
      </c>
      <c r="H55" s="3">
        <v>7520.54</v>
      </c>
      <c r="I55" s="3">
        <v>9024.35</v>
      </c>
    </row>
    <row r="56" spans="1:10">
      <c r="A56" s="1"/>
      <c r="B56" s="1"/>
      <c r="C56" s="1"/>
      <c r="D56" s="1" t="s">
        <v>202</v>
      </c>
      <c r="E56" s="1"/>
      <c r="F56" s="1"/>
      <c r="G56" s="15">
        <f>SUM(G40:G55)</f>
        <v>39315</v>
      </c>
      <c r="H56" s="2">
        <f>ROUND(SUM(H39:H55),5)</f>
        <v>34339.449999999997</v>
      </c>
      <c r="I56" s="2">
        <f>ROUND(SUM(I39:I55),5)</f>
        <v>31340.26</v>
      </c>
    </row>
    <row r="57" spans="1:10" ht="15" thickBot="1"/>
    <row r="58" spans="1:10" ht="15" thickBot="1">
      <c r="A58" s="25"/>
      <c r="B58" s="25"/>
      <c r="C58" s="25"/>
      <c r="D58" s="25"/>
      <c r="E58" s="25"/>
      <c r="F58" s="25"/>
      <c r="G58" s="48">
        <v>2016</v>
      </c>
      <c r="H58" s="49">
        <v>2015</v>
      </c>
      <c r="I58" s="50">
        <v>2014</v>
      </c>
      <c r="J58" s="25"/>
    </row>
    <row r="59" spans="1:10">
      <c r="A59" s="31"/>
      <c r="B59" s="32"/>
      <c r="C59" s="32"/>
      <c r="D59" s="32" t="s">
        <v>499</v>
      </c>
      <c r="E59" s="32"/>
      <c r="F59" s="32"/>
      <c r="G59" s="33">
        <f>SUM(G3:G35)</f>
        <v>25200</v>
      </c>
      <c r="H59" s="34">
        <v>28807</v>
      </c>
      <c r="I59" s="34">
        <v>34728</v>
      </c>
      <c r="J59" s="35"/>
    </row>
    <row r="60" spans="1:10">
      <c r="A60" s="36"/>
      <c r="B60" s="37"/>
      <c r="C60" s="37"/>
      <c r="D60" s="52" t="s">
        <v>187</v>
      </c>
      <c r="E60" s="51"/>
      <c r="F60" s="37"/>
      <c r="G60" s="38">
        <f>G56</f>
        <v>39315</v>
      </c>
      <c r="H60" s="39">
        <f>H56</f>
        <v>34339.449999999997</v>
      </c>
      <c r="I60" s="39">
        <v>31340</v>
      </c>
      <c r="J60" s="40"/>
    </row>
    <row r="61" spans="1:10">
      <c r="A61" s="36"/>
      <c r="B61" s="37"/>
      <c r="C61" s="37"/>
      <c r="D61" s="41" t="s">
        <v>500</v>
      </c>
      <c r="E61" s="52"/>
      <c r="F61" s="42"/>
      <c r="G61" s="43">
        <f>SUM(G59-G60)</f>
        <v>-14115</v>
      </c>
      <c r="H61" s="43">
        <f t="shared" ref="H61:I61" si="0">SUM(H59-H60)</f>
        <v>-5532.4499999999971</v>
      </c>
      <c r="I61" s="73">
        <f t="shared" si="0"/>
        <v>3388</v>
      </c>
      <c r="J61" s="40"/>
    </row>
    <row r="62" spans="1:10">
      <c r="A62" s="36"/>
      <c r="B62" s="37"/>
      <c r="C62" s="37"/>
      <c r="D62" s="51" t="s">
        <v>501</v>
      </c>
      <c r="E62" s="51"/>
      <c r="F62" s="37"/>
      <c r="G62" s="38">
        <v>8000</v>
      </c>
      <c r="H62" s="38">
        <v>4327</v>
      </c>
      <c r="I62" s="38">
        <v>1189</v>
      </c>
      <c r="J62" s="40"/>
    </row>
    <row r="63" spans="1:10">
      <c r="A63" s="36"/>
      <c r="B63" s="37"/>
      <c r="C63" s="37"/>
      <c r="D63" s="52" t="s">
        <v>478</v>
      </c>
      <c r="E63" s="52"/>
      <c r="F63" s="42"/>
      <c r="G63" s="43">
        <f>SUM(G61+G62)</f>
        <v>-6115</v>
      </c>
      <c r="H63" s="43">
        <f t="shared" ref="H63:I63" si="1">SUM(H61+H62)</f>
        <v>-1205.4499999999971</v>
      </c>
      <c r="I63" s="73">
        <f t="shared" si="1"/>
        <v>4577</v>
      </c>
      <c r="J63" s="40"/>
    </row>
    <row r="64" spans="1:10" ht="15" thickBot="1">
      <c r="A64" s="44"/>
      <c r="B64" s="45"/>
      <c r="C64" s="45"/>
      <c r="D64" s="45"/>
      <c r="E64" s="45"/>
      <c r="F64" s="45"/>
      <c r="G64" s="46"/>
      <c r="H64" s="45"/>
      <c r="I64" s="45"/>
      <c r="J64" s="4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1"/>
  <sheetViews>
    <sheetView topLeftCell="A25" workbookViewId="0">
      <selection activeCell="M30" sqref="M30"/>
    </sheetView>
  </sheetViews>
  <sheetFormatPr defaultRowHeight="14.4"/>
  <cols>
    <col min="1" max="1" width="4.5546875" customWidth="1"/>
    <col min="2" max="3" width="8.88671875" hidden="1" customWidth="1"/>
    <col min="4" max="4" width="4.88671875" customWidth="1"/>
    <col min="6" max="6" width="10.6640625" customWidth="1"/>
    <col min="7" max="7" width="19.21875" customWidth="1"/>
    <col min="8" max="8" width="9.88671875" bestFit="1" customWidth="1"/>
    <col min="9" max="9" width="11.6640625" bestFit="1" customWidth="1"/>
  </cols>
  <sheetData>
    <row r="2" spans="1:9">
      <c r="A2" s="26"/>
      <c r="B2" s="26"/>
      <c r="C2" s="26"/>
      <c r="D2" s="26" t="s">
        <v>50</v>
      </c>
      <c r="E2" s="26"/>
      <c r="F2" s="26"/>
      <c r="G2" s="30"/>
      <c r="H2" s="27"/>
      <c r="I2" s="27"/>
    </row>
    <row r="3" spans="1:9">
      <c r="A3" s="26"/>
      <c r="B3" s="26"/>
      <c r="C3" s="26"/>
      <c r="D3" s="26"/>
      <c r="E3" s="26" t="s">
        <v>51</v>
      </c>
      <c r="F3" s="26"/>
      <c r="G3" s="30"/>
      <c r="H3" s="27">
        <v>0</v>
      </c>
      <c r="I3" s="27">
        <v>8711.25</v>
      </c>
    </row>
    <row r="4" spans="1:9">
      <c r="A4" s="26"/>
      <c r="B4" s="26"/>
      <c r="C4" s="26"/>
      <c r="D4" s="26"/>
      <c r="E4" s="26" t="s">
        <v>52</v>
      </c>
      <c r="F4" s="26"/>
      <c r="G4" s="30"/>
      <c r="H4" s="27">
        <v>45738.78</v>
      </c>
      <c r="I4" s="27">
        <v>37845.25</v>
      </c>
    </row>
    <row r="5" spans="1:9">
      <c r="A5" s="26"/>
      <c r="B5" s="26"/>
      <c r="C5" s="26"/>
      <c r="D5" s="26"/>
      <c r="E5" s="26" t="s">
        <v>53</v>
      </c>
      <c r="F5" s="26"/>
      <c r="G5" s="30"/>
      <c r="H5" s="27">
        <v>3881.55</v>
      </c>
      <c r="I5" s="27">
        <v>3097</v>
      </c>
    </row>
    <row r="6" spans="1:9">
      <c r="A6" s="26"/>
      <c r="B6" s="26"/>
      <c r="C6" s="26"/>
      <c r="D6" s="26"/>
      <c r="E6" s="26" t="s">
        <v>54</v>
      </c>
      <c r="F6" s="26"/>
      <c r="G6" s="30"/>
      <c r="H6" s="27">
        <v>0</v>
      </c>
      <c r="I6" s="27">
        <v>1088.99</v>
      </c>
    </row>
    <row r="7" spans="1:9">
      <c r="A7" s="26"/>
      <c r="B7" s="26"/>
      <c r="C7" s="26"/>
      <c r="D7" s="26"/>
      <c r="E7" s="26" t="s">
        <v>55</v>
      </c>
      <c r="F7" s="26"/>
      <c r="G7" s="30"/>
      <c r="H7" s="27">
        <v>0</v>
      </c>
      <c r="I7" s="27">
        <v>4013</v>
      </c>
    </row>
    <row r="8" spans="1:9">
      <c r="A8" s="26"/>
      <c r="B8" s="26"/>
      <c r="C8" s="26"/>
      <c r="D8" s="26"/>
      <c r="E8" s="26" t="s">
        <v>56</v>
      </c>
      <c r="F8" s="26"/>
      <c r="G8" s="30"/>
      <c r="H8" s="27">
        <v>0</v>
      </c>
      <c r="I8" s="27">
        <v>0</v>
      </c>
    </row>
    <row r="9" spans="1:9">
      <c r="A9" s="26"/>
      <c r="B9" s="26"/>
      <c r="C9" s="26"/>
      <c r="D9" s="26"/>
      <c r="E9" s="26" t="s">
        <v>57</v>
      </c>
      <c r="F9" s="26"/>
      <c r="G9" s="30"/>
      <c r="H9" s="27">
        <v>0</v>
      </c>
      <c r="I9" s="27">
        <v>1758.54</v>
      </c>
    </row>
    <row r="10" spans="1:9">
      <c r="A10" s="26"/>
      <c r="B10" s="26"/>
      <c r="C10" s="26"/>
      <c r="D10" s="26"/>
      <c r="E10" s="26" t="s">
        <v>58</v>
      </c>
      <c r="F10" s="26"/>
      <c r="G10" s="30"/>
      <c r="H10" s="27">
        <v>568</v>
      </c>
      <c r="I10" s="27">
        <v>1932</v>
      </c>
    </row>
    <row r="11" spans="1:9">
      <c r="A11" s="26"/>
      <c r="B11" s="26"/>
      <c r="C11" s="26"/>
      <c r="D11" s="26"/>
      <c r="E11" s="26" t="s">
        <v>59</v>
      </c>
      <c r="F11" s="26"/>
      <c r="G11" s="30"/>
      <c r="H11" s="27">
        <v>136.55000000000001</v>
      </c>
      <c r="I11" s="27">
        <v>251.95</v>
      </c>
    </row>
    <row r="12" spans="1:9">
      <c r="A12" s="26"/>
      <c r="B12" s="26"/>
      <c r="C12" s="26"/>
      <c r="D12" s="26"/>
      <c r="E12" s="26" t="s">
        <v>60</v>
      </c>
      <c r="F12" s="26"/>
      <c r="G12" s="30"/>
      <c r="H12" s="27">
        <v>90820.95</v>
      </c>
      <c r="I12" s="27">
        <v>68077.960000000006</v>
      </c>
    </row>
    <row r="13" spans="1:9" ht="15" thickBot="1">
      <c r="A13" s="26"/>
      <c r="B13" s="26"/>
      <c r="C13" s="26"/>
      <c r="D13" s="26"/>
      <c r="E13" s="26" t="s">
        <v>61</v>
      </c>
      <c r="F13" s="26"/>
      <c r="G13" s="30"/>
      <c r="H13" s="28">
        <v>0</v>
      </c>
      <c r="I13" s="28">
        <v>15638.16</v>
      </c>
    </row>
    <row r="14" spans="1:9">
      <c r="A14" s="29" t="s">
        <v>480</v>
      </c>
      <c r="B14" s="29"/>
      <c r="C14" s="29"/>
      <c r="D14" s="29"/>
      <c r="E14" s="29"/>
      <c r="F14" s="29" t="s">
        <v>481</v>
      </c>
      <c r="G14" s="16"/>
      <c r="H14" s="4">
        <v>2600</v>
      </c>
      <c r="I14" s="4"/>
    </row>
    <row r="15" spans="1:9">
      <c r="A15" s="21"/>
      <c r="B15" s="21"/>
      <c r="C15" s="21"/>
      <c r="D15" s="21" t="s">
        <v>62</v>
      </c>
      <c r="E15" s="21"/>
      <c r="F15" s="21"/>
      <c r="G15" s="22">
        <v>142000</v>
      </c>
      <c r="H15" s="23">
        <f>ROUND(SUM(H2:H14),5)</f>
        <v>143745.82999999999</v>
      </c>
      <c r="I15" s="23">
        <f>ROUND(SUM(I2:I13),5)</f>
        <v>142414.1</v>
      </c>
    </row>
    <row r="17" spans="1:9">
      <c r="A17" s="26"/>
      <c r="B17" s="26"/>
      <c r="C17" s="26"/>
      <c r="D17" s="26" t="s">
        <v>203</v>
      </c>
      <c r="E17" s="26"/>
      <c r="F17" s="26"/>
      <c r="G17" s="30"/>
      <c r="H17" s="27"/>
      <c r="I17" s="27"/>
    </row>
    <row r="18" spans="1:9">
      <c r="A18" s="26"/>
      <c r="B18" s="26"/>
      <c r="C18" s="26"/>
      <c r="D18" s="26"/>
      <c r="E18" s="26" t="s">
        <v>204</v>
      </c>
      <c r="F18" s="26"/>
      <c r="G18" s="30"/>
      <c r="H18" s="27">
        <v>0</v>
      </c>
      <c r="I18" s="27">
        <v>116.89</v>
      </c>
    </row>
    <row r="19" spans="1:9">
      <c r="A19" s="26"/>
      <c r="B19" s="26"/>
      <c r="C19" s="26"/>
      <c r="D19" s="26"/>
      <c r="E19" s="26" t="s">
        <v>205</v>
      </c>
      <c r="F19" s="26"/>
      <c r="G19" s="30"/>
      <c r="H19" s="27">
        <v>12735</v>
      </c>
      <c r="I19" s="27">
        <v>11922.5</v>
      </c>
    </row>
    <row r="20" spans="1:9">
      <c r="A20" s="26"/>
      <c r="B20" s="26"/>
      <c r="C20" s="26"/>
      <c r="D20" s="26"/>
      <c r="E20" s="26" t="s">
        <v>206</v>
      </c>
      <c r="F20" s="26"/>
      <c r="G20" s="30"/>
      <c r="H20" s="27">
        <v>51000</v>
      </c>
      <c r="I20" s="27">
        <v>51000</v>
      </c>
    </row>
    <row r="21" spans="1:9">
      <c r="A21" s="26"/>
      <c r="B21" s="26"/>
      <c r="C21" s="26"/>
      <c r="D21" s="26"/>
      <c r="E21" s="26" t="s">
        <v>207</v>
      </c>
      <c r="F21" s="26"/>
      <c r="G21" s="30"/>
      <c r="H21" s="27">
        <v>568</v>
      </c>
      <c r="I21" s="27">
        <v>483.7</v>
      </c>
    </row>
    <row r="22" spans="1:9">
      <c r="A22" s="26"/>
      <c r="B22" s="26"/>
      <c r="C22" s="26"/>
      <c r="D22" s="26"/>
      <c r="E22" s="26" t="s">
        <v>208</v>
      </c>
      <c r="F22" s="26"/>
      <c r="G22" s="30"/>
      <c r="H22" s="27">
        <v>11413.53</v>
      </c>
      <c r="I22" s="27">
        <v>13292.88</v>
      </c>
    </row>
    <row r="23" spans="1:9">
      <c r="A23" s="26"/>
      <c r="B23" s="26"/>
      <c r="C23" s="26"/>
      <c r="D23" s="26"/>
      <c r="E23" s="26" t="s">
        <v>209</v>
      </c>
      <c r="F23" s="26"/>
      <c r="G23" s="30"/>
      <c r="H23" s="27">
        <v>0</v>
      </c>
      <c r="I23" s="27">
        <v>985.25</v>
      </c>
    </row>
    <row r="24" spans="1:9">
      <c r="A24" s="26"/>
      <c r="B24" s="26"/>
      <c r="C24" s="26"/>
      <c r="D24" s="26"/>
      <c r="E24" s="26" t="s">
        <v>210</v>
      </c>
      <c r="F24" s="26"/>
      <c r="G24" s="30"/>
      <c r="H24" s="27">
        <v>718.01</v>
      </c>
      <c r="I24" s="27">
        <v>3117.42</v>
      </c>
    </row>
    <row r="25" spans="1:9">
      <c r="A25" s="26"/>
      <c r="B25" s="26"/>
      <c r="C25" s="26"/>
      <c r="D25" s="26"/>
      <c r="E25" s="26" t="s">
        <v>211</v>
      </c>
      <c r="F25" s="26"/>
      <c r="G25" s="30"/>
      <c r="H25" s="27">
        <v>0</v>
      </c>
      <c r="I25" s="27">
        <v>2084.85</v>
      </c>
    </row>
    <row r="26" spans="1:9">
      <c r="A26" s="26"/>
      <c r="B26" s="26"/>
      <c r="C26" s="26"/>
      <c r="D26" s="26"/>
      <c r="E26" s="26" t="s">
        <v>212</v>
      </c>
      <c r="F26" s="26"/>
      <c r="G26" s="30"/>
      <c r="H26" s="27">
        <v>65343.839999999997</v>
      </c>
      <c r="I26" s="27">
        <v>66647.100000000006</v>
      </c>
    </row>
    <row r="27" spans="1:9">
      <c r="A27" s="26"/>
      <c r="B27" s="26"/>
      <c r="C27" s="26"/>
      <c r="D27" s="26"/>
      <c r="E27" s="26" t="s">
        <v>213</v>
      </c>
      <c r="F27" s="26"/>
      <c r="G27" s="30"/>
      <c r="H27" s="27">
        <v>560.29999999999995</v>
      </c>
      <c r="I27" s="27">
        <v>4769.18</v>
      </c>
    </row>
    <row r="28" spans="1:9" ht="15" thickBot="1">
      <c r="A28" s="26"/>
      <c r="B28" s="26"/>
      <c r="C28" s="26"/>
      <c r="D28" s="26"/>
      <c r="E28" s="26" t="s">
        <v>214</v>
      </c>
      <c r="F28" s="26"/>
      <c r="G28" s="30"/>
      <c r="H28" s="28">
        <v>0</v>
      </c>
      <c r="I28" s="28">
        <v>733.64</v>
      </c>
    </row>
    <row r="29" spans="1:9">
      <c r="A29" s="21"/>
      <c r="B29" s="21"/>
      <c r="C29" s="21"/>
      <c r="D29" s="21" t="s">
        <v>215</v>
      </c>
      <c r="E29" s="21"/>
      <c r="F29" s="21"/>
      <c r="G29" s="22">
        <v>142000</v>
      </c>
      <c r="H29" s="23">
        <f>ROUND(SUM(H17:H28),5)</f>
        <v>142338.68</v>
      </c>
      <c r="I29" s="23">
        <f>ROUND(SUM(I17:I28),5)</f>
        <v>155153.41</v>
      </c>
    </row>
    <row r="31" spans="1:9" s="63" customFormat="1" ht="10.199999999999999">
      <c r="A31" s="53"/>
      <c r="B31" s="53"/>
      <c r="C31" s="53"/>
      <c r="D31" s="53" t="s">
        <v>511</v>
      </c>
      <c r="E31" s="53"/>
      <c r="F31" s="53"/>
      <c r="G31" s="58">
        <f>+SUM(G15-G29)</f>
        <v>0</v>
      </c>
      <c r="H31" s="54">
        <f t="shared" ref="H31:I31" si="0">+SUM(H15-H29)</f>
        <v>1407.1499999999942</v>
      </c>
      <c r="I31" s="64">
        <f t="shared" si="0"/>
        <v>-12739.309999999998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1"/>
  <sheetViews>
    <sheetView workbookViewId="0">
      <selection activeCell="J23" sqref="J23:K23"/>
    </sheetView>
  </sheetViews>
  <sheetFormatPr defaultRowHeight="14.4"/>
  <cols>
    <col min="1" max="1" width="4.6640625" customWidth="1"/>
    <col min="2" max="3" width="8.88671875" hidden="1" customWidth="1"/>
    <col min="4" max="4" width="5.6640625" customWidth="1"/>
    <col min="6" max="6" width="21.109375" customWidth="1"/>
    <col min="7" max="7" width="10.109375" customWidth="1"/>
  </cols>
  <sheetData>
    <row r="1" spans="1:9" s="25" customFormat="1">
      <c r="A1" s="25" t="s">
        <v>503</v>
      </c>
      <c r="G1" s="24" t="s">
        <v>483</v>
      </c>
      <c r="H1" s="24">
        <v>2015</v>
      </c>
      <c r="I1" s="24">
        <v>2014</v>
      </c>
    </row>
    <row r="2" spans="1:9">
      <c r="A2" s="26"/>
      <c r="B2" s="26"/>
      <c r="C2" s="26"/>
      <c r="D2" s="26" t="s">
        <v>86</v>
      </c>
      <c r="E2" s="26"/>
      <c r="F2" s="26"/>
      <c r="G2" s="30"/>
      <c r="H2" s="27"/>
      <c r="I2" s="27"/>
    </row>
    <row r="3" spans="1:9">
      <c r="A3" s="26"/>
      <c r="B3" s="26"/>
      <c r="C3" s="26"/>
      <c r="D3" s="26"/>
      <c r="E3" s="26" t="s">
        <v>87</v>
      </c>
      <c r="F3" s="26"/>
      <c r="G3" s="30"/>
      <c r="H3" s="27">
        <v>0</v>
      </c>
      <c r="I3" s="27">
        <v>250</v>
      </c>
    </row>
    <row r="4" spans="1:9">
      <c r="A4" s="26"/>
      <c r="B4" s="26"/>
      <c r="C4" s="26"/>
      <c r="D4" s="26"/>
      <c r="E4" s="26" t="s">
        <v>88</v>
      </c>
      <c r="F4" s="26"/>
      <c r="G4" s="30"/>
      <c r="H4" s="27">
        <v>0</v>
      </c>
      <c r="I4" s="27">
        <v>3300</v>
      </c>
    </row>
    <row r="5" spans="1:9" ht="15" thickBot="1">
      <c r="A5" s="26"/>
      <c r="B5" s="26"/>
      <c r="C5" s="26"/>
      <c r="D5" s="26"/>
      <c r="E5" s="26" t="s">
        <v>89</v>
      </c>
      <c r="F5" s="26"/>
      <c r="G5" s="30"/>
      <c r="H5" s="28">
        <v>3652</v>
      </c>
      <c r="I5" s="28">
        <v>0</v>
      </c>
    </row>
    <row r="6" spans="1:9">
      <c r="A6" s="26"/>
      <c r="B6" s="26"/>
      <c r="C6" s="26"/>
      <c r="D6" s="26" t="s">
        <v>90</v>
      </c>
      <c r="E6" s="26"/>
      <c r="F6" s="26"/>
      <c r="G6" s="30">
        <v>3700</v>
      </c>
      <c r="H6" s="27">
        <f>ROUND(SUM(H2:H5),5)</f>
        <v>3652</v>
      </c>
      <c r="I6" s="27">
        <f>ROUND(SUM(I2:I5),5)</f>
        <v>3550</v>
      </c>
    </row>
    <row r="7" spans="1:9" s="25" customFormat="1">
      <c r="A7" s="26"/>
      <c r="B7" s="26"/>
      <c r="C7" s="26"/>
      <c r="D7" s="26" t="s">
        <v>92</v>
      </c>
      <c r="E7" s="26"/>
      <c r="F7" s="26"/>
      <c r="G7" s="30"/>
      <c r="H7" s="27"/>
      <c r="I7" s="27"/>
    </row>
    <row r="8" spans="1:9" s="25" customFormat="1">
      <c r="A8" s="26"/>
      <c r="B8" s="26"/>
      <c r="C8" s="26"/>
      <c r="D8" s="26"/>
      <c r="E8" s="26" t="s">
        <v>93</v>
      </c>
      <c r="F8" s="26"/>
      <c r="G8" s="30"/>
      <c r="H8" s="27">
        <v>1450</v>
      </c>
      <c r="I8" s="27">
        <v>0</v>
      </c>
    </row>
    <row r="9" spans="1:9" s="25" customFormat="1">
      <c r="A9" s="26"/>
      <c r="B9" s="26"/>
      <c r="C9" s="26"/>
      <c r="D9" s="26"/>
      <c r="E9" s="26" t="s">
        <v>94</v>
      </c>
      <c r="F9" s="26"/>
      <c r="G9" s="30"/>
      <c r="H9" s="27">
        <v>0</v>
      </c>
      <c r="I9" s="27">
        <v>1700</v>
      </c>
    </row>
    <row r="10" spans="1:9">
      <c r="A10" s="26"/>
      <c r="B10" s="26"/>
      <c r="C10" s="26"/>
      <c r="D10" s="26"/>
      <c r="E10" s="26" t="s">
        <v>95</v>
      </c>
      <c r="F10" s="26"/>
      <c r="G10" s="30"/>
      <c r="H10" s="27">
        <v>6125</v>
      </c>
      <c r="I10" s="27">
        <v>12011.3</v>
      </c>
    </row>
    <row r="11" spans="1:9">
      <c r="A11" s="26"/>
      <c r="B11" s="26"/>
      <c r="C11" s="26"/>
      <c r="D11" s="26"/>
      <c r="E11" s="26" t="s">
        <v>96</v>
      </c>
      <c r="F11" s="26"/>
      <c r="G11" s="30"/>
      <c r="H11" s="27">
        <v>9874</v>
      </c>
      <c r="I11" s="27">
        <v>8433.5</v>
      </c>
    </row>
    <row r="12" spans="1:9">
      <c r="A12" s="26"/>
      <c r="B12" s="26"/>
      <c r="C12" s="26"/>
      <c r="D12" s="26"/>
      <c r="E12" s="26" t="s">
        <v>97</v>
      </c>
      <c r="F12" s="26"/>
      <c r="G12" s="30"/>
      <c r="H12" s="27">
        <v>10080</v>
      </c>
      <c r="I12" s="27">
        <v>7665.45</v>
      </c>
    </row>
    <row r="13" spans="1:9">
      <c r="A13" s="26"/>
      <c r="B13" s="26"/>
      <c r="C13" s="26"/>
      <c r="D13" s="26"/>
      <c r="E13" s="26" t="s">
        <v>98</v>
      </c>
      <c r="F13" s="26"/>
      <c r="G13" s="30"/>
      <c r="H13" s="27">
        <v>0</v>
      </c>
      <c r="I13" s="27">
        <v>3194.7</v>
      </c>
    </row>
    <row r="14" spans="1:9">
      <c r="A14" s="26"/>
      <c r="B14" s="26"/>
      <c r="C14" s="26"/>
      <c r="D14" s="26"/>
      <c r="E14" s="26" t="s">
        <v>99</v>
      </c>
      <c r="F14" s="26"/>
      <c r="G14" s="30"/>
      <c r="H14" s="27">
        <v>0</v>
      </c>
      <c r="I14" s="27">
        <v>1200.92</v>
      </c>
    </row>
    <row r="15" spans="1:9">
      <c r="A15" s="26"/>
      <c r="B15" s="26"/>
      <c r="C15" s="26"/>
      <c r="D15" s="26"/>
      <c r="E15" s="26" t="s">
        <v>100</v>
      </c>
      <c r="F15" s="26"/>
      <c r="G15" s="30"/>
      <c r="H15" s="27">
        <v>0</v>
      </c>
      <c r="I15" s="27">
        <v>503.65</v>
      </c>
    </row>
    <row r="16" spans="1:9">
      <c r="A16" s="26"/>
      <c r="B16" s="26"/>
      <c r="C16" s="26"/>
      <c r="D16" s="26"/>
      <c r="E16" s="26" t="s">
        <v>101</v>
      </c>
      <c r="F16" s="26"/>
      <c r="G16" s="30"/>
      <c r="H16" s="27">
        <v>0</v>
      </c>
      <c r="I16" s="27">
        <v>100</v>
      </c>
    </row>
    <row r="17" spans="1:11">
      <c r="A17" s="26"/>
      <c r="B17" s="26"/>
      <c r="C17" s="26"/>
      <c r="D17" s="26"/>
      <c r="E17" s="26" t="s">
        <v>102</v>
      </c>
      <c r="F17" s="26"/>
      <c r="G17" s="30"/>
      <c r="H17" s="27">
        <v>10724</v>
      </c>
      <c r="I17" s="27">
        <v>7750</v>
      </c>
    </row>
    <row r="18" spans="1:11">
      <c r="A18" s="26"/>
      <c r="B18" s="26"/>
      <c r="C18" s="26"/>
      <c r="D18" s="26"/>
      <c r="E18" s="26" t="s">
        <v>103</v>
      </c>
      <c r="F18" s="26"/>
      <c r="G18" s="30"/>
      <c r="H18" s="27">
        <v>23270</v>
      </c>
      <c r="I18" s="27">
        <v>23298</v>
      </c>
    </row>
    <row r="19" spans="1:11">
      <c r="A19" s="26"/>
      <c r="B19" s="26"/>
      <c r="C19" s="26"/>
      <c r="D19" s="26"/>
      <c r="E19" s="26" t="s">
        <v>104</v>
      </c>
      <c r="F19" s="26"/>
      <c r="G19" s="30"/>
      <c r="H19" s="27">
        <v>2137</v>
      </c>
      <c r="I19" s="27">
        <v>2656.74</v>
      </c>
    </row>
    <row r="20" spans="1:11">
      <c r="A20" s="26"/>
      <c r="B20" s="26"/>
      <c r="C20" s="26"/>
      <c r="D20" s="26"/>
      <c r="E20" s="26" t="s">
        <v>105</v>
      </c>
      <c r="F20" s="26"/>
      <c r="G20" s="30"/>
      <c r="H20" s="27">
        <v>400</v>
      </c>
      <c r="I20" s="27">
        <v>700</v>
      </c>
    </row>
    <row r="21" spans="1:11">
      <c r="A21" s="26"/>
      <c r="B21" s="26"/>
      <c r="C21" s="26"/>
      <c r="D21" s="26"/>
      <c r="E21" s="26" t="s">
        <v>106</v>
      </c>
      <c r="F21" s="26"/>
      <c r="G21" s="30"/>
      <c r="H21" s="27">
        <v>0</v>
      </c>
      <c r="I21" s="27">
        <v>1195</v>
      </c>
    </row>
    <row r="22" spans="1:11">
      <c r="A22" s="26"/>
      <c r="B22" s="26"/>
      <c r="C22" s="26"/>
      <c r="D22" s="26"/>
      <c r="E22" s="26" t="s">
        <v>107</v>
      </c>
      <c r="F22" s="26"/>
      <c r="G22" s="30"/>
      <c r="H22" s="27">
        <v>1159</v>
      </c>
      <c r="I22" s="27">
        <v>6169.38</v>
      </c>
    </row>
    <row r="23" spans="1:11" ht="23.4" customHeight="1">
      <c r="A23" s="26"/>
      <c r="B23" s="26"/>
      <c r="C23" s="26"/>
      <c r="D23" s="26"/>
      <c r="E23" s="26" t="s">
        <v>108</v>
      </c>
      <c r="F23" s="26"/>
      <c r="G23" s="30"/>
      <c r="H23" s="27">
        <v>21985</v>
      </c>
      <c r="I23" s="27">
        <v>4990</v>
      </c>
      <c r="J23" s="72" t="s">
        <v>502</v>
      </c>
      <c r="K23" s="72"/>
    </row>
    <row r="24" spans="1:11">
      <c r="A24" s="26"/>
      <c r="B24" s="26"/>
      <c r="C24" s="26"/>
      <c r="D24" s="26"/>
      <c r="E24" s="26" t="s">
        <v>109</v>
      </c>
      <c r="F24" s="26"/>
      <c r="G24" s="30"/>
      <c r="H24" s="27">
        <v>335</v>
      </c>
      <c r="I24" s="27">
        <v>1970</v>
      </c>
    </row>
    <row r="25" spans="1:11">
      <c r="A25" s="26"/>
      <c r="B25" s="26"/>
      <c r="C25" s="26"/>
      <c r="D25" s="26"/>
      <c r="E25" s="26" t="s">
        <v>110</v>
      </c>
      <c r="F25" s="26"/>
      <c r="G25" s="30"/>
      <c r="H25" s="27">
        <v>11500</v>
      </c>
      <c r="I25" s="27">
        <v>10833.7</v>
      </c>
    </row>
    <row r="26" spans="1:11">
      <c r="A26" s="26"/>
      <c r="B26" s="26"/>
      <c r="C26" s="26"/>
      <c r="D26" s="26"/>
      <c r="E26" s="26" t="s">
        <v>111</v>
      </c>
      <c r="F26" s="26"/>
      <c r="G26" s="30"/>
      <c r="H26" s="27">
        <v>5690</v>
      </c>
      <c r="I26" s="27">
        <v>3306.26</v>
      </c>
    </row>
    <row r="27" spans="1:11">
      <c r="A27" s="26"/>
      <c r="B27" s="26"/>
      <c r="C27" s="26"/>
      <c r="D27" s="26"/>
      <c r="E27" s="26" t="s">
        <v>112</v>
      </c>
      <c r="F27" s="26"/>
      <c r="G27" s="30"/>
      <c r="H27" s="27">
        <v>775</v>
      </c>
      <c r="I27" s="27">
        <v>0</v>
      </c>
    </row>
    <row r="28" spans="1:11">
      <c r="A28" s="26"/>
      <c r="B28" s="26"/>
      <c r="C28" s="26"/>
      <c r="D28" s="26"/>
      <c r="E28" s="26" t="s">
        <v>113</v>
      </c>
      <c r="F28" s="26"/>
      <c r="G28" s="30"/>
      <c r="H28" s="27">
        <v>2740</v>
      </c>
      <c r="I28" s="27">
        <v>0</v>
      </c>
    </row>
    <row r="29" spans="1:11">
      <c r="A29" s="26"/>
      <c r="B29" s="26"/>
      <c r="C29" s="26"/>
      <c r="D29" s="26"/>
      <c r="E29" s="26" t="s">
        <v>114</v>
      </c>
      <c r="F29" s="26"/>
      <c r="G29" s="30"/>
      <c r="H29" s="27">
        <v>1840</v>
      </c>
      <c r="I29" s="27">
        <v>0</v>
      </c>
    </row>
    <row r="30" spans="1:11" ht="15" thickBot="1">
      <c r="A30" s="26"/>
      <c r="B30" s="26"/>
      <c r="C30" s="26"/>
      <c r="D30" s="26"/>
      <c r="E30" s="26" t="s">
        <v>115</v>
      </c>
      <c r="F30" s="26"/>
      <c r="G30" s="30"/>
      <c r="H30" s="28">
        <v>1765</v>
      </c>
      <c r="I30" s="28">
        <v>523</v>
      </c>
    </row>
    <row r="31" spans="1:11">
      <c r="A31" s="26"/>
      <c r="B31" s="26"/>
      <c r="C31" s="26"/>
      <c r="D31" s="26" t="s">
        <v>116</v>
      </c>
      <c r="E31" s="26"/>
      <c r="F31" s="26"/>
      <c r="G31" s="30">
        <v>107500</v>
      </c>
      <c r="H31" s="27">
        <f>ROUND(SUM(H7:H30),5)</f>
        <v>111849</v>
      </c>
      <c r="I31" s="27">
        <f>ROUND(SUM(I7:I30),5)</f>
        <v>98201.600000000006</v>
      </c>
    </row>
    <row r="32" spans="1:11">
      <c r="A32" s="26"/>
      <c r="B32" s="26"/>
      <c r="C32" s="26"/>
      <c r="D32" s="26" t="s">
        <v>117</v>
      </c>
      <c r="E32" s="26"/>
      <c r="F32" s="26"/>
      <c r="G32" s="30"/>
      <c r="H32" s="27"/>
      <c r="I32" s="27"/>
    </row>
    <row r="33" spans="1:9">
      <c r="A33" s="26"/>
      <c r="B33" s="26"/>
      <c r="C33" s="26"/>
      <c r="D33" s="26"/>
      <c r="E33" s="26" t="s">
        <v>118</v>
      </c>
      <c r="F33" s="26"/>
      <c r="G33" s="30"/>
      <c r="H33" s="27">
        <v>350</v>
      </c>
      <c r="I33" s="27">
        <v>1035</v>
      </c>
    </row>
    <row r="34" spans="1:9">
      <c r="A34" s="26"/>
      <c r="B34" s="26"/>
      <c r="C34" s="26"/>
      <c r="D34" s="26"/>
      <c r="E34" s="26" t="s">
        <v>119</v>
      </c>
      <c r="F34" s="26"/>
      <c r="G34" s="30"/>
      <c r="H34" s="27">
        <v>3320</v>
      </c>
      <c r="I34" s="27">
        <v>3710</v>
      </c>
    </row>
    <row r="35" spans="1:9">
      <c r="A35" s="26"/>
      <c r="B35" s="26"/>
      <c r="C35" s="26"/>
      <c r="D35" s="26"/>
      <c r="E35" s="26" t="s">
        <v>120</v>
      </c>
      <c r="F35" s="26"/>
      <c r="G35" s="30"/>
      <c r="H35" s="27">
        <v>1320</v>
      </c>
      <c r="I35" s="27">
        <v>2100</v>
      </c>
    </row>
    <row r="36" spans="1:9" ht="15" thickBot="1">
      <c r="A36" s="26"/>
      <c r="B36" s="26"/>
      <c r="C36" s="26"/>
      <c r="D36" s="26"/>
      <c r="E36" s="26" t="s">
        <v>121</v>
      </c>
      <c r="F36" s="26"/>
      <c r="G36" s="30"/>
      <c r="H36" s="28">
        <v>2550</v>
      </c>
      <c r="I36" s="28">
        <v>1600</v>
      </c>
    </row>
    <row r="37" spans="1:9">
      <c r="A37" s="26"/>
      <c r="B37" s="26"/>
      <c r="C37" s="26"/>
      <c r="D37" s="26" t="s">
        <v>122</v>
      </c>
      <c r="E37" s="26"/>
      <c r="F37" s="26"/>
      <c r="G37" s="30">
        <v>7600</v>
      </c>
      <c r="H37" s="27">
        <f>ROUND(SUM(H32:H36),5)</f>
        <v>7540</v>
      </c>
      <c r="I37" s="27">
        <f>ROUND(SUM(I32:I36),5)</f>
        <v>8445</v>
      </c>
    </row>
    <row r="38" spans="1:9">
      <c r="A38" s="26"/>
      <c r="B38" s="26"/>
      <c r="C38" s="26"/>
      <c r="D38" s="26" t="s">
        <v>123</v>
      </c>
      <c r="E38" s="26"/>
      <c r="F38" s="26"/>
      <c r="G38" s="30"/>
      <c r="H38" s="27"/>
      <c r="I38" s="27"/>
    </row>
    <row r="39" spans="1:9">
      <c r="A39" s="26"/>
      <c r="B39" s="26"/>
      <c r="C39" s="26"/>
      <c r="D39" s="26"/>
      <c r="E39" s="26" t="s">
        <v>124</v>
      </c>
      <c r="F39" s="26"/>
      <c r="G39" s="30"/>
      <c r="H39" s="27">
        <v>1140</v>
      </c>
      <c r="I39" s="27">
        <v>523.25</v>
      </c>
    </row>
    <row r="40" spans="1:9">
      <c r="A40" s="26"/>
      <c r="B40" s="26"/>
      <c r="C40" s="26"/>
      <c r="D40" s="26"/>
      <c r="E40" s="26" t="s">
        <v>125</v>
      </c>
      <c r="F40" s="26"/>
      <c r="G40" s="30"/>
      <c r="H40" s="27">
        <v>19536</v>
      </c>
      <c r="I40" s="27">
        <v>25772</v>
      </c>
    </row>
    <row r="41" spans="1:9" ht="15" thickBot="1">
      <c r="A41" s="26"/>
      <c r="B41" s="26"/>
      <c r="C41" s="26"/>
      <c r="D41" s="26"/>
      <c r="E41" s="26" t="s">
        <v>126</v>
      </c>
      <c r="F41" s="26"/>
      <c r="G41" s="30"/>
      <c r="H41" s="28">
        <v>1388</v>
      </c>
      <c r="I41" s="28">
        <v>-94</v>
      </c>
    </row>
    <row r="42" spans="1:9">
      <c r="A42" s="26"/>
      <c r="B42" s="26"/>
      <c r="C42" s="26"/>
      <c r="D42" s="26" t="s">
        <v>127</v>
      </c>
      <c r="E42" s="26"/>
      <c r="F42" s="26"/>
      <c r="G42" s="30">
        <v>22000</v>
      </c>
      <c r="H42" s="27">
        <f>ROUND(SUM(H38:H41),5)</f>
        <v>22064</v>
      </c>
      <c r="I42" s="27">
        <f>ROUND(SUM(I38:I41),5)</f>
        <v>26201.25</v>
      </c>
    </row>
    <row r="43" spans="1:9">
      <c r="A43" s="26"/>
      <c r="B43" s="26"/>
      <c r="C43" s="26"/>
      <c r="D43" s="26" t="s">
        <v>128</v>
      </c>
      <c r="E43" s="26"/>
      <c r="F43" s="26"/>
      <c r="G43" s="30"/>
      <c r="H43" s="27"/>
      <c r="I43" s="27"/>
    </row>
    <row r="44" spans="1:9">
      <c r="A44" s="26"/>
      <c r="B44" s="26"/>
      <c r="C44" s="26"/>
      <c r="D44" s="26"/>
      <c r="E44" s="26" t="s">
        <v>129</v>
      </c>
      <c r="F44" s="26"/>
      <c r="G44" s="30"/>
      <c r="H44" s="27">
        <v>540</v>
      </c>
      <c r="I44" s="27">
        <v>120</v>
      </c>
    </row>
    <row r="45" spans="1:9" ht="15" thickBot="1">
      <c r="A45" s="26"/>
      <c r="B45" s="26"/>
      <c r="C45" s="26"/>
      <c r="D45" s="26"/>
      <c r="E45" s="26" t="s">
        <v>130</v>
      </c>
      <c r="F45" s="26"/>
      <c r="G45" s="30"/>
      <c r="H45" s="28">
        <v>600</v>
      </c>
      <c r="I45" s="28">
        <v>975</v>
      </c>
    </row>
    <row r="46" spans="1:9">
      <c r="A46" s="26"/>
      <c r="B46" s="26"/>
      <c r="C46" s="26"/>
      <c r="D46" s="26" t="s">
        <v>131</v>
      </c>
      <c r="E46" s="26"/>
      <c r="F46" s="26"/>
      <c r="G46" s="30">
        <v>1150</v>
      </c>
      <c r="H46" s="27">
        <f>ROUND(SUM(H43:H45),5)</f>
        <v>1140</v>
      </c>
      <c r="I46" s="27">
        <f>ROUND(SUM(I43:I45),5)</f>
        <v>1095</v>
      </c>
    </row>
    <row r="47" spans="1:9">
      <c r="A47" s="26"/>
      <c r="B47" s="26"/>
      <c r="C47" s="26"/>
      <c r="D47" s="26" t="s">
        <v>132</v>
      </c>
      <c r="E47" s="26"/>
      <c r="F47" s="26"/>
      <c r="G47" s="30"/>
      <c r="H47" s="27"/>
      <c r="I47" s="27"/>
    </row>
    <row r="48" spans="1:9">
      <c r="A48" s="26"/>
      <c r="B48" s="26"/>
      <c r="C48" s="26"/>
      <c r="D48" s="26"/>
      <c r="E48" s="26" t="s">
        <v>133</v>
      </c>
      <c r="F48" s="26"/>
      <c r="G48" s="30"/>
      <c r="H48" s="27">
        <v>1110</v>
      </c>
      <c r="I48" s="27">
        <v>835</v>
      </c>
    </row>
    <row r="49" spans="1:9">
      <c r="A49" s="26"/>
      <c r="B49" s="26"/>
      <c r="C49" s="26"/>
      <c r="D49" s="26"/>
      <c r="E49" s="26" t="s">
        <v>134</v>
      </c>
      <c r="F49" s="26"/>
      <c r="G49" s="30"/>
      <c r="H49" s="27">
        <v>1956.1</v>
      </c>
      <c r="I49" s="27">
        <v>1245</v>
      </c>
    </row>
    <row r="50" spans="1:9" ht="15" thickBot="1">
      <c r="A50" s="26"/>
      <c r="B50" s="26"/>
      <c r="C50" s="26"/>
      <c r="D50" s="26"/>
      <c r="E50" s="26" t="s">
        <v>135</v>
      </c>
      <c r="F50" s="26"/>
      <c r="G50" s="30"/>
      <c r="H50" s="28">
        <v>80</v>
      </c>
      <c r="I50" s="28">
        <v>165</v>
      </c>
    </row>
    <row r="51" spans="1:9">
      <c r="A51" s="26"/>
      <c r="B51" s="26"/>
      <c r="C51" s="26"/>
      <c r="D51" s="26" t="s">
        <v>136</v>
      </c>
      <c r="E51" s="26"/>
      <c r="F51" s="26"/>
      <c r="G51" s="30">
        <v>3200</v>
      </c>
      <c r="H51" s="27">
        <f>ROUND(SUM(H47:H50),5)</f>
        <v>3146.1</v>
      </c>
      <c r="I51" s="27">
        <f>ROUND(SUM(I47:I50),5)</f>
        <v>2245</v>
      </c>
    </row>
    <row r="52" spans="1:9">
      <c r="A52" s="55" t="s">
        <v>504</v>
      </c>
      <c r="B52" s="55"/>
      <c r="C52" s="55"/>
      <c r="D52" s="55"/>
      <c r="E52" s="55"/>
      <c r="F52" s="56"/>
      <c r="G52" s="57">
        <f>SUM(G3:G51)</f>
        <v>145150</v>
      </c>
      <c r="H52" s="56"/>
      <c r="I52" s="56"/>
    </row>
    <row r="53" spans="1:9">
      <c r="A53" s="26"/>
      <c r="B53" s="26"/>
      <c r="C53" s="26"/>
      <c r="D53" s="26" t="s">
        <v>236</v>
      </c>
      <c r="E53" s="26"/>
      <c r="F53" s="26"/>
      <c r="G53" s="30"/>
      <c r="H53" s="27"/>
      <c r="I53" s="27"/>
    </row>
    <row r="54" spans="1:9">
      <c r="A54" s="26"/>
      <c r="B54" s="26"/>
      <c r="C54" s="26"/>
      <c r="D54" s="26"/>
      <c r="E54" s="26" t="s">
        <v>237</v>
      </c>
      <c r="F54" s="26"/>
      <c r="G54" s="30"/>
      <c r="H54" s="27">
        <v>0</v>
      </c>
      <c r="I54" s="27">
        <v>228.42</v>
      </c>
    </row>
    <row r="55" spans="1:9">
      <c r="A55" s="26"/>
      <c r="B55" s="26"/>
      <c r="C55" s="26"/>
      <c r="D55" s="26"/>
      <c r="E55" s="26" t="s">
        <v>238</v>
      </c>
      <c r="F55" s="26"/>
      <c r="G55" s="30"/>
      <c r="H55" s="27">
        <v>0</v>
      </c>
      <c r="I55" s="27">
        <v>117.55</v>
      </c>
    </row>
    <row r="56" spans="1:9" ht="15" thickBot="1">
      <c r="A56" s="26"/>
      <c r="B56" s="26"/>
      <c r="C56" s="26"/>
      <c r="D56" s="26"/>
      <c r="E56" s="26" t="s">
        <v>239</v>
      </c>
      <c r="F56" s="26"/>
      <c r="G56" s="30"/>
      <c r="H56" s="28">
        <v>850.19</v>
      </c>
      <c r="I56" s="28">
        <v>0</v>
      </c>
    </row>
    <row r="57" spans="1:9">
      <c r="A57" s="26"/>
      <c r="B57" s="26"/>
      <c r="C57" s="26"/>
      <c r="D57" s="26" t="s">
        <v>240</v>
      </c>
      <c r="E57" s="26"/>
      <c r="F57" s="26"/>
      <c r="G57" s="30">
        <v>850</v>
      </c>
      <c r="H57" s="27">
        <f>ROUND(SUM(H53:H56),5)</f>
        <v>850.19</v>
      </c>
      <c r="I57" s="27">
        <f>ROUND(SUM(I53:I56),5)</f>
        <v>345.97</v>
      </c>
    </row>
    <row r="58" spans="1:9">
      <c r="A58" s="26"/>
      <c r="B58" s="26"/>
      <c r="C58" s="26"/>
      <c r="D58" s="26" t="s">
        <v>246</v>
      </c>
      <c r="E58" s="26"/>
      <c r="F58" s="26"/>
      <c r="G58" s="30"/>
      <c r="H58" s="27"/>
      <c r="I58" s="27"/>
    </row>
    <row r="59" spans="1:9">
      <c r="A59" s="26"/>
      <c r="B59" s="26"/>
      <c r="C59" s="26"/>
      <c r="D59" s="26"/>
      <c r="E59" s="26" t="s">
        <v>247</v>
      </c>
      <c r="F59" s="26"/>
      <c r="G59" s="30"/>
      <c r="H59" s="27">
        <v>0</v>
      </c>
      <c r="I59" s="27">
        <v>6815</v>
      </c>
    </row>
    <row r="60" spans="1:9">
      <c r="A60" s="26"/>
      <c r="B60" s="26"/>
      <c r="C60" s="26"/>
      <c r="D60" s="26"/>
      <c r="E60" s="26" t="s">
        <v>248</v>
      </c>
      <c r="F60" s="26"/>
      <c r="G60" s="30"/>
      <c r="H60" s="27">
        <v>0</v>
      </c>
      <c r="I60" s="27">
        <v>1000</v>
      </c>
    </row>
    <row r="61" spans="1:9">
      <c r="A61" s="26"/>
      <c r="B61" s="26"/>
      <c r="C61" s="26"/>
      <c r="D61" s="26"/>
      <c r="E61" s="26" t="s">
        <v>249</v>
      </c>
      <c r="F61" s="26"/>
      <c r="G61" s="30"/>
      <c r="H61" s="27">
        <v>3738.5</v>
      </c>
      <c r="I61" s="27">
        <v>6077.09</v>
      </c>
    </row>
    <row r="62" spans="1:9">
      <c r="A62" s="26"/>
      <c r="B62" s="26"/>
      <c r="C62" s="26"/>
      <c r="D62" s="26"/>
      <c r="E62" s="26" t="s">
        <v>250</v>
      </c>
      <c r="F62" s="26"/>
      <c r="G62" s="30"/>
      <c r="H62" s="27">
        <v>0</v>
      </c>
      <c r="I62" s="27">
        <v>387.85</v>
      </c>
    </row>
    <row r="63" spans="1:9">
      <c r="A63" s="26"/>
      <c r="B63" s="26"/>
      <c r="C63" s="26"/>
      <c r="D63" s="26"/>
      <c r="E63" s="26" t="s">
        <v>251</v>
      </c>
      <c r="F63" s="26"/>
      <c r="G63" s="30"/>
      <c r="H63" s="27">
        <v>7360</v>
      </c>
      <c r="I63" s="27">
        <v>7016.77</v>
      </c>
    </row>
    <row r="64" spans="1:9">
      <c r="A64" s="26"/>
      <c r="B64" s="26"/>
      <c r="C64" s="26"/>
      <c r="D64" s="26"/>
      <c r="E64" s="26" t="s">
        <v>252</v>
      </c>
      <c r="F64" s="26"/>
      <c r="G64" s="30"/>
      <c r="H64" s="27">
        <v>1946.41</v>
      </c>
      <c r="I64" s="27">
        <v>0</v>
      </c>
    </row>
    <row r="65" spans="1:9">
      <c r="A65" s="26"/>
      <c r="B65" s="26"/>
      <c r="C65" s="26"/>
      <c r="D65" s="26"/>
      <c r="E65" s="26" t="s">
        <v>253</v>
      </c>
      <c r="F65" s="26"/>
      <c r="G65" s="30"/>
      <c r="H65" s="27">
        <v>4435.2299999999996</v>
      </c>
      <c r="I65" s="27">
        <v>6320.15</v>
      </c>
    </row>
    <row r="66" spans="1:9">
      <c r="A66" s="26"/>
      <c r="B66" s="26"/>
      <c r="C66" s="26"/>
      <c r="D66" s="26"/>
      <c r="E66" s="26" t="s">
        <v>254</v>
      </c>
      <c r="F66" s="26"/>
      <c r="G66" s="30"/>
      <c r="H66" s="27">
        <v>3300</v>
      </c>
      <c r="I66" s="27">
        <v>4163.5600000000004</v>
      </c>
    </row>
    <row r="67" spans="1:9">
      <c r="A67" s="26"/>
      <c r="B67" s="26"/>
      <c r="C67" s="26"/>
      <c r="D67" s="26"/>
      <c r="E67" s="26" t="s">
        <v>255</v>
      </c>
      <c r="F67" s="26"/>
      <c r="G67" s="30"/>
      <c r="H67" s="27">
        <v>2161.86</v>
      </c>
      <c r="I67" s="27">
        <v>2133</v>
      </c>
    </row>
    <row r="68" spans="1:9">
      <c r="A68" s="26"/>
      <c r="B68" s="26"/>
      <c r="C68" s="26"/>
      <c r="D68" s="26"/>
      <c r="E68" s="26" t="s">
        <v>256</v>
      </c>
      <c r="F68" s="26"/>
      <c r="G68" s="30"/>
      <c r="H68" s="27">
        <v>10166.780000000001</v>
      </c>
      <c r="I68" s="27">
        <v>4199.26</v>
      </c>
    </row>
    <row r="69" spans="1:9">
      <c r="A69" s="26"/>
      <c r="B69" s="26"/>
      <c r="C69" s="26"/>
      <c r="D69" s="26"/>
      <c r="E69" s="26" t="s">
        <v>257</v>
      </c>
      <c r="F69" s="26"/>
      <c r="G69" s="30"/>
      <c r="H69" s="27">
        <v>0</v>
      </c>
      <c r="I69" s="27">
        <v>3350.8</v>
      </c>
    </row>
    <row r="70" spans="1:9">
      <c r="A70" s="26"/>
      <c r="B70" s="26"/>
      <c r="C70" s="26"/>
      <c r="D70" s="26"/>
      <c r="E70" s="26" t="s">
        <v>258</v>
      </c>
      <c r="F70" s="26"/>
      <c r="G70" s="30"/>
      <c r="H70" s="27">
        <v>0</v>
      </c>
      <c r="I70" s="27">
        <v>394</v>
      </c>
    </row>
    <row r="71" spans="1:9">
      <c r="A71" s="26"/>
      <c r="B71" s="26"/>
      <c r="C71" s="26"/>
      <c r="D71" s="26"/>
      <c r="E71" s="26" t="s">
        <v>259</v>
      </c>
      <c r="F71" s="26"/>
      <c r="G71" s="30"/>
      <c r="H71" s="27">
        <v>0</v>
      </c>
      <c r="I71" s="27">
        <v>-1941.56</v>
      </c>
    </row>
    <row r="72" spans="1:9">
      <c r="A72" s="26"/>
      <c r="B72" s="26"/>
      <c r="C72" s="26"/>
      <c r="D72" s="26"/>
      <c r="E72" s="26" t="s">
        <v>260</v>
      </c>
      <c r="F72" s="26"/>
      <c r="G72" s="30"/>
      <c r="H72" s="27">
        <v>2782.14</v>
      </c>
      <c r="I72" s="27">
        <v>4271.3500000000004</v>
      </c>
    </row>
    <row r="73" spans="1:9">
      <c r="A73" s="26"/>
      <c r="B73" s="26"/>
      <c r="C73" s="26"/>
      <c r="D73" s="26"/>
      <c r="E73" s="26" t="s">
        <v>261</v>
      </c>
      <c r="F73" s="26"/>
      <c r="G73" s="30"/>
      <c r="H73" s="27">
        <v>0</v>
      </c>
      <c r="I73" s="27">
        <v>767.02</v>
      </c>
    </row>
    <row r="74" spans="1:9">
      <c r="A74" s="26"/>
      <c r="B74" s="26"/>
      <c r="C74" s="26"/>
      <c r="D74" s="26"/>
      <c r="E74" s="26" t="s">
        <v>262</v>
      </c>
      <c r="F74" s="26"/>
      <c r="G74" s="30"/>
      <c r="H74" s="27">
        <v>0</v>
      </c>
      <c r="I74" s="27">
        <v>3145</v>
      </c>
    </row>
    <row r="75" spans="1:9">
      <c r="A75" s="26"/>
      <c r="B75" s="26"/>
      <c r="C75" s="26"/>
      <c r="D75" s="26"/>
      <c r="E75" s="26" t="s">
        <v>263</v>
      </c>
      <c r="F75" s="26"/>
      <c r="G75" s="30"/>
      <c r="H75" s="27">
        <v>8000.91</v>
      </c>
      <c r="I75" s="27">
        <v>1500</v>
      </c>
    </row>
    <row r="76" spans="1:9">
      <c r="A76" s="26"/>
      <c r="B76" s="26"/>
      <c r="C76" s="26"/>
      <c r="D76" s="26"/>
      <c r="E76" s="26" t="s">
        <v>264</v>
      </c>
      <c r="F76" s="26"/>
      <c r="G76" s="30"/>
      <c r="H76" s="27">
        <v>13997.96</v>
      </c>
      <c r="I76" s="27">
        <v>8550</v>
      </c>
    </row>
    <row r="77" spans="1:9">
      <c r="A77" s="26"/>
      <c r="B77" s="26"/>
      <c r="C77" s="26"/>
      <c r="D77" s="26"/>
      <c r="E77" s="26" t="s">
        <v>265</v>
      </c>
      <c r="F77" s="26"/>
      <c r="G77" s="30"/>
      <c r="H77" s="27">
        <v>10104.25</v>
      </c>
      <c r="I77" s="27">
        <v>7144.75</v>
      </c>
    </row>
    <row r="78" spans="1:9">
      <c r="A78" s="26"/>
      <c r="B78" s="26"/>
      <c r="C78" s="26"/>
      <c r="D78" s="26"/>
      <c r="E78" s="26" t="s">
        <v>266</v>
      </c>
      <c r="F78" s="26"/>
      <c r="G78" s="30"/>
      <c r="H78" s="27">
        <v>1334.37</v>
      </c>
      <c r="I78" s="27">
        <v>1543.02</v>
      </c>
    </row>
    <row r="79" spans="1:9">
      <c r="A79" s="26"/>
      <c r="B79" s="26"/>
      <c r="C79" s="26"/>
      <c r="D79" s="26"/>
      <c r="E79" s="26" t="s">
        <v>267</v>
      </c>
      <c r="F79" s="26"/>
      <c r="G79" s="30"/>
      <c r="H79" s="27">
        <v>0</v>
      </c>
      <c r="I79" s="27">
        <v>227.57</v>
      </c>
    </row>
    <row r="80" spans="1:9">
      <c r="A80" s="26"/>
      <c r="B80" s="26"/>
      <c r="C80" s="26"/>
      <c r="D80" s="26"/>
      <c r="E80" s="26" t="s">
        <v>268</v>
      </c>
      <c r="F80" s="26"/>
      <c r="G80" s="30"/>
      <c r="H80" s="27">
        <v>0</v>
      </c>
      <c r="I80" s="27">
        <v>15</v>
      </c>
    </row>
    <row r="81" spans="1:9">
      <c r="A81" s="26"/>
      <c r="B81" s="26"/>
      <c r="C81" s="26"/>
      <c r="D81" s="26"/>
      <c r="E81" s="26" t="s">
        <v>269</v>
      </c>
      <c r="F81" s="26"/>
      <c r="G81" s="30"/>
      <c r="H81" s="27">
        <v>0</v>
      </c>
      <c r="I81" s="27">
        <v>291.5</v>
      </c>
    </row>
    <row r="82" spans="1:9">
      <c r="A82" s="26"/>
      <c r="B82" s="26"/>
      <c r="C82" s="26"/>
      <c r="D82" s="26"/>
      <c r="E82" s="26" t="s">
        <v>270</v>
      </c>
      <c r="F82" s="26"/>
      <c r="G82" s="30"/>
      <c r="H82" s="27">
        <v>12464.4</v>
      </c>
      <c r="I82" s="27">
        <v>9039.34</v>
      </c>
    </row>
    <row r="83" spans="1:9">
      <c r="A83" s="26"/>
      <c r="B83" s="26"/>
      <c r="C83" s="26"/>
      <c r="D83" s="26"/>
      <c r="E83" s="26" t="s">
        <v>271</v>
      </c>
      <c r="F83" s="26"/>
      <c r="G83" s="30"/>
      <c r="H83" s="27">
        <v>0</v>
      </c>
      <c r="I83" s="27">
        <v>2771.34</v>
      </c>
    </row>
    <row r="84" spans="1:9">
      <c r="A84" s="26"/>
      <c r="B84" s="26"/>
      <c r="C84" s="26"/>
      <c r="D84" s="26"/>
      <c r="E84" s="26" t="s">
        <v>272</v>
      </c>
      <c r="F84" s="26"/>
      <c r="G84" s="30"/>
      <c r="H84" s="27">
        <v>0</v>
      </c>
      <c r="I84" s="27">
        <v>190.26</v>
      </c>
    </row>
    <row r="85" spans="1:9">
      <c r="A85" s="26"/>
      <c r="B85" s="26"/>
      <c r="C85" s="26"/>
      <c r="D85" s="26"/>
      <c r="E85" s="26" t="s">
        <v>273</v>
      </c>
      <c r="F85" s="26"/>
      <c r="G85" s="30"/>
      <c r="H85" s="27">
        <v>0</v>
      </c>
      <c r="I85" s="27">
        <v>222.5</v>
      </c>
    </row>
    <row r="86" spans="1:9">
      <c r="A86" s="26"/>
      <c r="B86" s="26"/>
      <c r="C86" s="26"/>
      <c r="D86" s="26"/>
      <c r="E86" s="26" t="s">
        <v>274</v>
      </c>
      <c r="F86" s="26"/>
      <c r="G86" s="30"/>
      <c r="H86" s="27">
        <v>0</v>
      </c>
      <c r="I86" s="27">
        <v>490.75</v>
      </c>
    </row>
    <row r="87" spans="1:9">
      <c r="A87" s="26"/>
      <c r="B87" s="26"/>
      <c r="C87" s="26"/>
      <c r="D87" s="26"/>
      <c r="E87" s="26" t="s">
        <v>275</v>
      </c>
      <c r="F87" s="26"/>
      <c r="G87" s="30"/>
      <c r="H87" s="27">
        <v>0</v>
      </c>
      <c r="I87" s="27">
        <v>329.5</v>
      </c>
    </row>
    <row r="88" spans="1:9">
      <c r="A88" s="26"/>
      <c r="B88" s="26"/>
      <c r="C88" s="26"/>
      <c r="D88" s="26"/>
      <c r="E88" s="26" t="s">
        <v>276</v>
      </c>
      <c r="F88" s="26"/>
      <c r="G88" s="30"/>
      <c r="H88" s="27">
        <v>1559</v>
      </c>
      <c r="I88" s="27">
        <v>3806.05</v>
      </c>
    </row>
    <row r="89" spans="1:9" ht="15" thickBot="1">
      <c r="A89" s="26"/>
      <c r="B89" s="26"/>
      <c r="C89" s="26"/>
      <c r="D89" s="26"/>
      <c r="E89" s="26" t="s">
        <v>277</v>
      </c>
      <c r="F89" s="26"/>
      <c r="G89" s="30"/>
      <c r="H89" s="28">
        <v>0</v>
      </c>
      <c r="I89" s="28">
        <v>715</v>
      </c>
    </row>
    <row r="90" spans="1:9">
      <c r="A90" s="26"/>
      <c r="B90" s="26"/>
      <c r="C90" s="26"/>
      <c r="D90" s="26" t="s">
        <v>278</v>
      </c>
      <c r="E90" s="26"/>
      <c r="F90" s="26"/>
      <c r="G90" s="30">
        <v>85000</v>
      </c>
      <c r="H90" s="27">
        <f>ROUND(SUM(H58:H89),5)</f>
        <v>83351.81</v>
      </c>
      <c r="I90" s="27">
        <f>ROUND(SUM(I58:I89),5)</f>
        <v>84935.87</v>
      </c>
    </row>
    <row r="91" spans="1:9">
      <c r="A91" s="26"/>
      <c r="B91" s="26"/>
      <c r="C91" s="26"/>
      <c r="D91" s="26" t="s">
        <v>279</v>
      </c>
      <c r="E91" s="26"/>
      <c r="F91" s="26"/>
      <c r="G91" s="30"/>
      <c r="H91" s="27"/>
      <c r="I91" s="27"/>
    </row>
    <row r="92" spans="1:9">
      <c r="A92" s="26"/>
      <c r="B92" s="26"/>
      <c r="C92" s="26"/>
      <c r="D92" s="26"/>
      <c r="E92" s="26" t="s">
        <v>280</v>
      </c>
      <c r="F92" s="26"/>
      <c r="G92" s="30"/>
      <c r="H92" s="27">
        <v>707</v>
      </c>
      <c r="I92" s="27">
        <v>1001</v>
      </c>
    </row>
    <row r="93" spans="1:9">
      <c r="A93" s="26"/>
      <c r="B93" s="26"/>
      <c r="C93" s="26"/>
      <c r="D93" s="26"/>
      <c r="E93" s="26" t="s">
        <v>281</v>
      </c>
      <c r="F93" s="26"/>
      <c r="G93" s="30"/>
      <c r="H93" s="27">
        <v>0</v>
      </c>
      <c r="I93" s="27">
        <v>310.36</v>
      </c>
    </row>
    <row r="94" spans="1:9">
      <c r="A94" s="26"/>
      <c r="B94" s="26"/>
      <c r="C94" s="26"/>
      <c r="D94" s="26"/>
      <c r="E94" s="26" t="s">
        <v>282</v>
      </c>
      <c r="F94" s="26"/>
      <c r="G94" s="30"/>
      <c r="H94" s="27">
        <v>2238.83</v>
      </c>
      <c r="I94" s="27">
        <v>2097.7399999999998</v>
      </c>
    </row>
    <row r="95" spans="1:9">
      <c r="A95" s="26"/>
      <c r="B95" s="26"/>
      <c r="C95" s="26"/>
      <c r="D95" s="26"/>
      <c r="E95" s="26" t="s">
        <v>283</v>
      </c>
      <c r="F95" s="26"/>
      <c r="G95" s="30"/>
      <c r="H95" s="27">
        <v>1462</v>
      </c>
      <c r="I95" s="27">
        <v>100</v>
      </c>
    </row>
    <row r="96" spans="1:9">
      <c r="A96" s="26"/>
      <c r="B96" s="26"/>
      <c r="C96" s="26"/>
      <c r="D96" s="26"/>
      <c r="E96" s="26" t="s">
        <v>284</v>
      </c>
      <c r="F96" s="26"/>
      <c r="G96" s="30"/>
      <c r="H96" s="27">
        <v>0</v>
      </c>
      <c r="I96" s="27">
        <v>116</v>
      </c>
    </row>
    <row r="97" spans="1:9">
      <c r="A97" s="26"/>
      <c r="B97" s="26"/>
      <c r="C97" s="26"/>
      <c r="D97" s="26"/>
      <c r="E97" s="26" t="s">
        <v>285</v>
      </c>
      <c r="F97" s="26"/>
      <c r="G97" s="30"/>
      <c r="H97" s="27">
        <v>0</v>
      </c>
      <c r="I97" s="27">
        <v>1652</v>
      </c>
    </row>
    <row r="98" spans="1:9">
      <c r="A98" s="26"/>
      <c r="B98" s="26"/>
      <c r="C98" s="26"/>
      <c r="D98" s="26"/>
      <c r="E98" s="26" t="s">
        <v>286</v>
      </c>
      <c r="F98" s="26"/>
      <c r="G98" s="30"/>
      <c r="H98" s="27">
        <v>0</v>
      </c>
      <c r="I98" s="27">
        <v>400</v>
      </c>
    </row>
    <row r="99" spans="1:9">
      <c r="A99" s="26"/>
      <c r="B99" s="26"/>
      <c r="C99" s="26"/>
      <c r="D99" s="26"/>
      <c r="E99" s="26" t="s">
        <v>287</v>
      </c>
      <c r="F99" s="26"/>
      <c r="G99" s="30"/>
      <c r="H99" s="27">
        <v>680.51</v>
      </c>
      <c r="I99" s="27">
        <v>0</v>
      </c>
    </row>
    <row r="100" spans="1:9">
      <c r="A100" s="26"/>
      <c r="B100" s="26"/>
      <c r="C100" s="26"/>
      <c r="D100" s="26"/>
      <c r="E100" s="26" t="s">
        <v>288</v>
      </c>
      <c r="F100" s="26"/>
      <c r="G100" s="30"/>
      <c r="H100" s="27">
        <v>0</v>
      </c>
      <c r="I100" s="27">
        <v>147.46</v>
      </c>
    </row>
    <row r="101" spans="1:9">
      <c r="A101" s="26"/>
      <c r="B101" s="26"/>
      <c r="C101" s="26"/>
      <c r="D101" s="26"/>
      <c r="E101" s="26" t="s">
        <v>289</v>
      </c>
      <c r="F101" s="26"/>
      <c r="G101" s="30"/>
      <c r="H101" s="27">
        <v>1929.38</v>
      </c>
      <c r="I101" s="27">
        <v>2011.45</v>
      </c>
    </row>
    <row r="102" spans="1:9" ht="15" thickBot="1">
      <c r="A102" s="26"/>
      <c r="B102" s="26"/>
      <c r="C102" s="26"/>
      <c r="D102" s="26"/>
      <c r="E102" s="26" t="s">
        <v>290</v>
      </c>
      <c r="F102" s="26"/>
      <c r="G102" s="30"/>
      <c r="H102" s="28">
        <v>0</v>
      </c>
      <c r="I102" s="28">
        <v>43.2</v>
      </c>
    </row>
    <row r="103" spans="1:9">
      <c r="A103" s="26"/>
      <c r="B103" s="26"/>
      <c r="C103" s="26"/>
      <c r="D103" s="26" t="s">
        <v>291</v>
      </c>
      <c r="E103" s="26"/>
      <c r="F103" s="26"/>
      <c r="G103" s="30">
        <v>7000</v>
      </c>
      <c r="H103" s="27">
        <f>ROUND(SUM(H91:H102),5)</f>
        <v>7017.72</v>
      </c>
      <c r="I103" s="27">
        <f>ROUND(SUM(I91:I102),5)</f>
        <v>7879.21</v>
      </c>
    </row>
    <row r="104" spans="1:9">
      <c r="A104" s="26"/>
      <c r="B104" s="26"/>
      <c r="C104" s="26"/>
      <c r="D104" s="26" t="s">
        <v>292</v>
      </c>
      <c r="E104" s="26"/>
      <c r="F104" s="26"/>
      <c r="G104" s="30"/>
      <c r="H104" s="27"/>
      <c r="I104" s="27"/>
    </row>
    <row r="105" spans="1:9">
      <c r="A105" s="26"/>
      <c r="B105" s="26"/>
      <c r="C105" s="26"/>
      <c r="D105" s="26"/>
      <c r="E105" s="26" t="s">
        <v>293</v>
      </c>
      <c r="F105" s="26"/>
      <c r="G105" s="30"/>
      <c r="H105" s="27">
        <v>3518.5</v>
      </c>
      <c r="I105" s="27">
        <v>4710.5</v>
      </c>
    </row>
    <row r="106" spans="1:9">
      <c r="A106" s="26"/>
      <c r="B106" s="26"/>
      <c r="C106" s="26"/>
      <c r="D106" s="26"/>
      <c r="E106" s="26" t="s">
        <v>294</v>
      </c>
      <c r="F106" s="26"/>
      <c r="G106" s="30"/>
      <c r="H106" s="27">
        <v>323.19</v>
      </c>
      <c r="I106" s="27">
        <v>0</v>
      </c>
    </row>
    <row r="107" spans="1:9">
      <c r="A107" s="26"/>
      <c r="B107" s="26"/>
      <c r="C107" s="26"/>
      <c r="D107" s="26"/>
      <c r="E107" s="26" t="s">
        <v>295</v>
      </c>
      <c r="F107" s="26"/>
      <c r="G107" s="30"/>
      <c r="H107" s="27">
        <v>0</v>
      </c>
      <c r="I107" s="27">
        <v>23.75</v>
      </c>
    </row>
    <row r="108" spans="1:9">
      <c r="A108" s="26"/>
      <c r="B108" s="26"/>
      <c r="C108" s="26"/>
      <c r="D108" s="26"/>
      <c r="E108" s="26" t="s">
        <v>296</v>
      </c>
      <c r="F108" s="26"/>
      <c r="G108" s="30"/>
      <c r="H108" s="27">
        <v>2062.1799999999998</v>
      </c>
      <c r="I108" s="27">
        <v>5229.9399999999996</v>
      </c>
    </row>
    <row r="109" spans="1:9">
      <c r="A109" s="26"/>
      <c r="B109" s="26"/>
      <c r="C109" s="26"/>
      <c r="D109" s="26"/>
      <c r="E109" s="26" t="s">
        <v>297</v>
      </c>
      <c r="F109" s="26"/>
      <c r="G109" s="30"/>
      <c r="H109" s="27">
        <v>5232</v>
      </c>
      <c r="I109" s="27">
        <v>0</v>
      </c>
    </row>
    <row r="110" spans="1:9">
      <c r="A110" s="26"/>
      <c r="B110" s="26"/>
      <c r="C110" s="26"/>
      <c r="D110" s="26"/>
      <c r="E110" s="26" t="s">
        <v>298</v>
      </c>
      <c r="F110" s="26"/>
      <c r="G110" s="30"/>
      <c r="H110" s="27">
        <v>0</v>
      </c>
      <c r="I110" s="27">
        <v>5013</v>
      </c>
    </row>
    <row r="111" spans="1:9">
      <c r="A111" s="26"/>
      <c r="B111" s="26"/>
      <c r="C111" s="26"/>
      <c r="D111" s="26"/>
      <c r="E111" s="26" t="s">
        <v>299</v>
      </c>
      <c r="F111" s="26"/>
      <c r="G111" s="30"/>
      <c r="H111" s="27">
        <v>3289.81</v>
      </c>
      <c r="I111" s="27">
        <v>2973.03</v>
      </c>
    </row>
    <row r="112" spans="1:9">
      <c r="A112" s="26"/>
      <c r="B112" s="26"/>
      <c r="C112" s="26"/>
      <c r="D112" s="26"/>
      <c r="E112" s="26" t="s">
        <v>300</v>
      </c>
      <c r="F112" s="26"/>
      <c r="G112" s="30"/>
      <c r="H112" s="27">
        <v>1509.33</v>
      </c>
      <c r="I112" s="27">
        <v>1870.85</v>
      </c>
    </row>
    <row r="113" spans="1:9">
      <c r="A113" s="26"/>
      <c r="B113" s="26"/>
      <c r="C113" s="26"/>
      <c r="D113" s="26"/>
      <c r="E113" s="26" t="s">
        <v>301</v>
      </c>
      <c r="F113" s="26"/>
      <c r="G113" s="30"/>
      <c r="H113" s="27">
        <v>0</v>
      </c>
      <c r="I113" s="27">
        <v>30</v>
      </c>
    </row>
    <row r="114" spans="1:9" ht="15" thickBot="1">
      <c r="A114" s="26"/>
      <c r="B114" s="26"/>
      <c r="C114" s="26"/>
      <c r="D114" s="26"/>
      <c r="E114" s="26" t="s">
        <v>302</v>
      </c>
      <c r="F114" s="26"/>
      <c r="G114" s="30"/>
      <c r="H114" s="28">
        <v>0</v>
      </c>
      <c r="I114" s="28">
        <v>575.32000000000005</v>
      </c>
    </row>
    <row r="115" spans="1:9">
      <c r="A115" s="26"/>
      <c r="B115" s="26"/>
      <c r="C115" s="26"/>
      <c r="D115" s="26" t="s">
        <v>303</v>
      </c>
      <c r="E115" s="26"/>
      <c r="F115" s="26"/>
      <c r="G115" s="30">
        <v>16000</v>
      </c>
      <c r="H115" s="27">
        <f>ROUND(SUM(H104:H114),5)</f>
        <v>15935.01</v>
      </c>
      <c r="I115" s="27">
        <f>ROUND(SUM(I104:I114),5)</f>
        <v>20426.39</v>
      </c>
    </row>
    <row r="116" spans="1:9">
      <c r="A116" s="26"/>
      <c r="B116" s="26"/>
      <c r="C116" s="26"/>
      <c r="D116" s="26" t="s">
        <v>304</v>
      </c>
      <c r="E116" s="26"/>
      <c r="F116" s="26"/>
      <c r="G116" s="30"/>
      <c r="H116" s="27"/>
      <c r="I116" s="27"/>
    </row>
    <row r="117" spans="1:9">
      <c r="A117" s="26"/>
      <c r="B117" s="26"/>
      <c r="C117" s="26"/>
      <c r="D117" s="26"/>
      <c r="E117" s="26" t="s">
        <v>305</v>
      </c>
      <c r="F117" s="26"/>
      <c r="G117" s="30"/>
      <c r="H117" s="27">
        <v>0</v>
      </c>
      <c r="I117" s="27">
        <v>81.5</v>
      </c>
    </row>
    <row r="118" spans="1:9">
      <c r="A118" s="26"/>
      <c r="B118" s="26"/>
      <c r="C118" s="26"/>
      <c r="D118" s="26"/>
      <c r="E118" s="26" t="s">
        <v>306</v>
      </c>
      <c r="F118" s="26"/>
      <c r="G118" s="30"/>
      <c r="H118" s="27">
        <v>0</v>
      </c>
      <c r="I118" s="27">
        <v>1234.94</v>
      </c>
    </row>
    <row r="119" spans="1:9">
      <c r="A119" s="26"/>
      <c r="B119" s="26"/>
      <c r="C119" s="26"/>
      <c r="D119" s="26"/>
      <c r="E119" s="26" t="s">
        <v>307</v>
      </c>
      <c r="F119" s="26"/>
      <c r="G119" s="30"/>
      <c r="H119" s="27">
        <v>0</v>
      </c>
      <c r="I119" s="27">
        <v>360.3</v>
      </c>
    </row>
    <row r="120" spans="1:9">
      <c r="A120" s="26"/>
      <c r="B120" s="26"/>
      <c r="C120" s="26"/>
      <c r="D120" s="26"/>
      <c r="E120" s="26" t="s">
        <v>308</v>
      </c>
      <c r="F120" s="26"/>
      <c r="G120" s="30"/>
      <c r="H120" s="27">
        <v>0</v>
      </c>
      <c r="I120" s="27">
        <v>128.68</v>
      </c>
    </row>
    <row r="121" spans="1:9" ht="15" thickBot="1">
      <c r="A121" s="26"/>
      <c r="B121" s="26"/>
      <c r="C121" s="26"/>
      <c r="D121" s="26"/>
      <c r="E121" s="26" t="s">
        <v>309</v>
      </c>
      <c r="F121" s="26"/>
      <c r="G121" s="30"/>
      <c r="H121" s="28">
        <v>1896.38</v>
      </c>
      <c r="I121" s="28">
        <v>0</v>
      </c>
    </row>
    <row r="122" spans="1:9">
      <c r="A122" s="26"/>
      <c r="B122" s="26"/>
      <c r="C122" s="26"/>
      <c r="D122" s="26" t="s">
        <v>310</v>
      </c>
      <c r="E122" s="26"/>
      <c r="F122" s="26"/>
      <c r="G122" s="30">
        <v>1800</v>
      </c>
      <c r="H122" s="27">
        <f>ROUND(SUM(H116:H121),5)</f>
        <v>1896.38</v>
      </c>
      <c r="I122" s="27">
        <f>ROUND(SUM(I116:I121),5)</f>
        <v>1805.42</v>
      </c>
    </row>
    <row r="123" spans="1:9">
      <c r="A123" s="26"/>
      <c r="B123" s="26"/>
      <c r="C123" s="26"/>
      <c r="D123" s="26" t="s">
        <v>311</v>
      </c>
      <c r="E123" s="26"/>
      <c r="F123" s="26"/>
      <c r="G123" s="30"/>
      <c r="H123" s="27"/>
      <c r="I123" s="27"/>
    </row>
    <row r="124" spans="1:9">
      <c r="A124" s="26"/>
      <c r="B124" s="26"/>
      <c r="C124" s="26"/>
      <c r="D124" s="26"/>
      <c r="E124" s="26" t="s">
        <v>312</v>
      </c>
      <c r="F124" s="26"/>
      <c r="G124" s="30"/>
      <c r="H124" s="27">
        <v>0</v>
      </c>
      <c r="I124" s="27">
        <v>30</v>
      </c>
    </row>
    <row r="125" spans="1:9">
      <c r="A125" s="26"/>
      <c r="B125" s="26"/>
      <c r="C125" s="26"/>
      <c r="D125" s="26"/>
      <c r="E125" s="26" t="s">
        <v>313</v>
      </c>
      <c r="F125" s="26"/>
      <c r="G125" s="30"/>
      <c r="H125" s="27">
        <v>0</v>
      </c>
      <c r="I125" s="27">
        <v>68.94</v>
      </c>
    </row>
    <row r="126" spans="1:9">
      <c r="A126" s="26"/>
      <c r="B126" s="26"/>
      <c r="C126" s="26"/>
      <c r="D126" s="26"/>
      <c r="E126" s="26" t="s">
        <v>314</v>
      </c>
      <c r="F126" s="26"/>
      <c r="G126" s="30"/>
      <c r="H126" s="27">
        <v>0</v>
      </c>
      <c r="I126" s="27">
        <v>112.48</v>
      </c>
    </row>
    <row r="127" spans="1:9" ht="15" thickBot="1">
      <c r="A127" s="26"/>
      <c r="B127" s="26"/>
      <c r="C127" s="26"/>
      <c r="D127" s="26"/>
      <c r="E127" s="26" t="s">
        <v>315</v>
      </c>
      <c r="F127" s="26"/>
      <c r="G127" s="30"/>
      <c r="H127" s="28">
        <v>437</v>
      </c>
      <c r="I127" s="28">
        <v>0</v>
      </c>
    </row>
    <row r="128" spans="1:9">
      <c r="A128" s="26"/>
      <c r="B128" s="26"/>
      <c r="C128" s="26"/>
      <c r="D128" s="26" t="s">
        <v>316</v>
      </c>
      <c r="E128" s="26"/>
      <c r="F128" s="26"/>
      <c r="G128" s="30">
        <v>425</v>
      </c>
      <c r="H128" s="27">
        <f>ROUND(SUM(H123:H127),5)</f>
        <v>437</v>
      </c>
      <c r="I128" s="27">
        <f>ROUND(SUM(I123:I127),5)</f>
        <v>211.42</v>
      </c>
    </row>
    <row r="130" spans="1:10">
      <c r="A130" s="53" t="s">
        <v>505</v>
      </c>
      <c r="B130" s="53"/>
      <c r="C130" s="53"/>
      <c r="D130" s="53"/>
      <c r="E130" s="53"/>
      <c r="F130" s="53"/>
      <c r="G130" s="58">
        <f>SUM(G54:G128)</f>
        <v>111075</v>
      </c>
      <c r="H130" s="53"/>
      <c r="I130" s="53"/>
      <c r="J130" s="53"/>
    </row>
    <row r="131" spans="1:10">
      <c r="A131" s="53" t="s">
        <v>506</v>
      </c>
      <c r="B131" s="53"/>
      <c r="C131" s="53"/>
      <c r="D131" s="53"/>
      <c r="E131" s="53"/>
      <c r="F131" s="53"/>
      <c r="G131" s="58">
        <f>SUM( G52-G130)</f>
        <v>34075</v>
      </c>
      <c r="H131" s="53"/>
      <c r="I131" s="53"/>
      <c r="J131" s="53"/>
    </row>
  </sheetData>
  <mergeCells count="1">
    <mergeCell ref="J23:K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"/>
  <sheetViews>
    <sheetView topLeftCell="A73" workbookViewId="0">
      <selection activeCell="G82" sqref="G82"/>
    </sheetView>
  </sheetViews>
  <sheetFormatPr defaultRowHeight="14.4"/>
  <cols>
    <col min="1" max="1" width="4.44140625" customWidth="1"/>
    <col min="2" max="3" width="8.88671875" hidden="1" customWidth="1"/>
    <col min="4" max="4" width="5.88671875" customWidth="1"/>
    <col min="6" max="6" width="23.88671875" customWidth="1"/>
    <col min="7" max="7" width="9.44140625" customWidth="1"/>
  </cols>
  <sheetData>
    <row r="1" spans="1:11">
      <c r="A1" s="25" t="s">
        <v>507</v>
      </c>
    </row>
    <row r="2" spans="1:11">
      <c r="A2" s="26"/>
      <c r="B2" s="26"/>
      <c r="C2" s="26"/>
      <c r="D2" s="26" t="s">
        <v>63</v>
      </c>
      <c r="E2" s="26"/>
      <c r="F2" s="26"/>
      <c r="G2" s="59" t="s">
        <v>483</v>
      </c>
      <c r="H2" s="60">
        <v>2015</v>
      </c>
      <c r="I2" s="60">
        <v>2014</v>
      </c>
      <c r="J2" s="25"/>
      <c r="K2" s="25"/>
    </row>
    <row r="3" spans="1:11">
      <c r="A3" s="26"/>
      <c r="B3" s="26"/>
      <c r="C3" s="26"/>
      <c r="D3" s="26"/>
      <c r="E3" s="26" t="s">
        <v>64</v>
      </c>
      <c r="F3" s="26"/>
      <c r="G3" s="30"/>
      <c r="H3" s="27">
        <v>2030</v>
      </c>
      <c r="I3" s="27">
        <v>0</v>
      </c>
      <c r="J3" s="25"/>
      <c r="K3" s="25"/>
    </row>
    <row r="4" spans="1:11">
      <c r="A4" s="26"/>
      <c r="B4" s="26"/>
      <c r="C4" s="26"/>
      <c r="D4" s="26"/>
      <c r="E4" s="26" t="s">
        <v>65</v>
      </c>
      <c r="F4" s="26"/>
      <c r="G4" s="30"/>
      <c r="H4" s="27">
        <v>2000</v>
      </c>
      <c r="I4" s="27">
        <v>0</v>
      </c>
      <c r="J4" s="25"/>
      <c r="K4" s="25"/>
    </row>
    <row r="5" spans="1:11" ht="15" thickBot="1">
      <c r="A5" s="26"/>
      <c r="B5" s="26"/>
      <c r="C5" s="26"/>
      <c r="D5" s="26"/>
      <c r="E5" s="26" t="s">
        <v>66</v>
      </c>
      <c r="F5" s="26"/>
      <c r="G5" s="30"/>
      <c r="H5" s="28">
        <v>1208</v>
      </c>
      <c r="I5" s="28">
        <v>0</v>
      </c>
      <c r="J5" s="25"/>
      <c r="K5" s="25"/>
    </row>
    <row r="6" spans="1:11">
      <c r="A6" s="26"/>
      <c r="B6" s="26"/>
      <c r="C6" s="26"/>
      <c r="D6" s="26" t="s">
        <v>67</v>
      </c>
      <c r="E6" s="26"/>
      <c r="F6" s="26"/>
      <c r="G6" s="30">
        <v>6500</v>
      </c>
      <c r="H6" s="27">
        <f>ROUND(SUM(H2:H5),5)</f>
        <v>7253</v>
      </c>
      <c r="I6" s="27">
        <f>ROUND(SUM(I2:I5),5)</f>
        <v>2014</v>
      </c>
      <c r="J6" s="25"/>
      <c r="K6" s="25"/>
    </row>
    <row r="7" spans="1:11">
      <c r="A7" s="26"/>
      <c r="B7" s="26"/>
      <c r="C7" s="26"/>
      <c r="D7" s="26" t="s">
        <v>68</v>
      </c>
      <c r="E7" s="26"/>
      <c r="F7" s="26"/>
      <c r="G7" s="30"/>
      <c r="H7" s="27"/>
      <c r="I7" s="27"/>
      <c r="J7" s="25"/>
      <c r="K7" s="25"/>
    </row>
    <row r="8" spans="1:11">
      <c r="A8" s="26"/>
      <c r="B8" s="26"/>
      <c r="C8" s="26"/>
      <c r="D8" s="26"/>
      <c r="E8" s="26" t="s">
        <v>69</v>
      </c>
      <c r="F8" s="26"/>
      <c r="G8" s="30"/>
      <c r="H8" s="27">
        <v>1925</v>
      </c>
      <c r="I8" s="27">
        <v>0</v>
      </c>
      <c r="J8" s="25"/>
      <c r="K8" s="25"/>
    </row>
    <row r="9" spans="1:11">
      <c r="A9" s="26"/>
      <c r="B9" s="26"/>
      <c r="C9" s="26"/>
      <c r="D9" s="26"/>
      <c r="E9" s="26" t="s">
        <v>70</v>
      </c>
      <c r="F9" s="26"/>
      <c r="G9" s="30"/>
      <c r="H9" s="27">
        <v>1150</v>
      </c>
      <c r="I9" s="27">
        <v>0</v>
      </c>
      <c r="J9" s="25"/>
      <c r="K9" s="25"/>
    </row>
    <row r="10" spans="1:11">
      <c r="A10" s="26"/>
      <c r="B10" s="26"/>
      <c r="C10" s="26"/>
      <c r="D10" s="26"/>
      <c r="E10" s="26" t="s">
        <v>71</v>
      </c>
      <c r="F10" s="26"/>
      <c r="G10" s="30"/>
      <c r="H10" s="27">
        <v>220</v>
      </c>
      <c r="I10" s="27">
        <v>0</v>
      </c>
      <c r="J10" s="25"/>
      <c r="K10" s="25"/>
    </row>
    <row r="11" spans="1:11" ht="15" thickBot="1">
      <c r="A11" s="26"/>
      <c r="B11" s="26"/>
      <c r="C11" s="26"/>
      <c r="D11" s="26"/>
      <c r="E11" s="26" t="s">
        <v>72</v>
      </c>
      <c r="F11" s="26"/>
      <c r="G11" s="30"/>
      <c r="H11" s="28">
        <v>728</v>
      </c>
      <c r="I11" s="28">
        <v>0</v>
      </c>
      <c r="J11" s="25"/>
      <c r="K11" s="25"/>
    </row>
    <row r="12" spans="1:11">
      <c r="A12" s="26"/>
      <c r="B12" s="26"/>
      <c r="C12" s="26"/>
      <c r="D12" s="26" t="s">
        <v>73</v>
      </c>
      <c r="E12" s="26"/>
      <c r="F12" s="26"/>
      <c r="G12" s="30">
        <v>4000</v>
      </c>
      <c r="H12" s="27">
        <f>ROUND(SUM(H7:H11),5)</f>
        <v>4023</v>
      </c>
      <c r="I12" s="27">
        <f>ROUND(SUM(I7:I11),5)</f>
        <v>0</v>
      </c>
      <c r="J12" s="25"/>
      <c r="K12" s="25"/>
    </row>
    <row r="13" spans="1:11">
      <c r="A13" s="26"/>
      <c r="B13" s="26"/>
      <c r="C13" s="26"/>
      <c r="D13" s="26" t="s">
        <v>74</v>
      </c>
      <c r="E13" s="26"/>
      <c r="F13" s="26"/>
      <c r="G13" s="30"/>
      <c r="H13" s="27"/>
      <c r="I13" s="27"/>
      <c r="J13" s="25"/>
      <c r="K13" s="25"/>
    </row>
    <row r="14" spans="1:11">
      <c r="A14" s="26"/>
      <c r="B14" s="26"/>
      <c r="C14" s="26"/>
      <c r="D14" s="26"/>
      <c r="E14" s="26" t="s">
        <v>75</v>
      </c>
      <c r="F14" s="26"/>
      <c r="G14" s="30"/>
      <c r="H14" s="27">
        <v>25097</v>
      </c>
      <c r="I14" s="27">
        <v>18139</v>
      </c>
      <c r="J14" s="25"/>
      <c r="K14" s="25"/>
    </row>
    <row r="15" spans="1:11">
      <c r="A15" s="26"/>
      <c r="B15" s="26"/>
      <c r="C15" s="26"/>
      <c r="D15" s="26"/>
      <c r="E15" s="26" t="s">
        <v>76</v>
      </c>
      <c r="F15" s="26"/>
      <c r="G15" s="30"/>
      <c r="H15" s="27">
        <v>2572</v>
      </c>
      <c r="I15" s="27">
        <v>1020</v>
      </c>
      <c r="J15" s="25"/>
      <c r="K15" s="25"/>
    </row>
    <row r="16" spans="1:11">
      <c r="A16" s="26"/>
      <c r="B16" s="26"/>
      <c r="C16" s="26"/>
      <c r="D16" s="26"/>
      <c r="E16" s="26" t="s">
        <v>77</v>
      </c>
      <c r="F16" s="26"/>
      <c r="G16" s="30"/>
      <c r="H16" s="27">
        <v>900</v>
      </c>
      <c r="I16" s="27">
        <v>580</v>
      </c>
      <c r="J16" s="25"/>
      <c r="K16" s="25"/>
    </row>
    <row r="17" spans="1:11">
      <c r="A17" s="26"/>
      <c r="B17" s="26"/>
      <c r="C17" s="26"/>
      <c r="D17" s="26"/>
      <c r="E17" s="26" t="s">
        <v>78</v>
      </c>
      <c r="F17" s="26"/>
      <c r="G17" s="30"/>
      <c r="H17" s="27">
        <v>0</v>
      </c>
      <c r="I17" s="27">
        <v>1107.75</v>
      </c>
      <c r="J17" s="25"/>
      <c r="K17" s="25"/>
    </row>
    <row r="18" spans="1:11">
      <c r="A18" s="26"/>
      <c r="B18" s="26"/>
      <c r="C18" s="26"/>
      <c r="D18" s="26"/>
      <c r="E18" s="26" t="s">
        <v>79</v>
      </c>
      <c r="F18" s="26"/>
      <c r="G18" s="30"/>
      <c r="H18" s="27">
        <v>0</v>
      </c>
      <c r="I18" s="27">
        <v>165</v>
      </c>
      <c r="J18" s="25"/>
      <c r="K18" s="25"/>
    </row>
    <row r="19" spans="1:11">
      <c r="A19" s="26"/>
      <c r="B19" s="26"/>
      <c r="C19" s="26"/>
      <c r="D19" s="26"/>
      <c r="E19" s="26" t="s">
        <v>80</v>
      </c>
      <c r="F19" s="26"/>
      <c r="G19" s="30"/>
      <c r="H19" s="27">
        <v>0</v>
      </c>
      <c r="I19" s="27">
        <v>3200.25</v>
      </c>
      <c r="J19" s="25"/>
      <c r="K19" s="25"/>
    </row>
    <row r="20" spans="1:11">
      <c r="A20" s="26"/>
      <c r="B20" s="26"/>
      <c r="C20" s="26"/>
      <c r="D20" s="26"/>
      <c r="E20" s="26" t="s">
        <v>81</v>
      </c>
      <c r="F20" s="26"/>
      <c r="G20" s="30"/>
      <c r="H20" s="27">
        <v>0</v>
      </c>
      <c r="I20" s="27">
        <v>551</v>
      </c>
      <c r="J20" s="25"/>
      <c r="K20" s="25"/>
    </row>
    <row r="21" spans="1:11">
      <c r="A21" s="26"/>
      <c r="B21" s="26"/>
      <c r="C21" s="26"/>
      <c r="D21" s="26"/>
      <c r="E21" s="26" t="s">
        <v>82</v>
      </c>
      <c r="F21" s="26"/>
      <c r="G21" s="30"/>
      <c r="H21" s="27">
        <v>6228</v>
      </c>
      <c r="I21" s="27">
        <v>10</v>
      </c>
      <c r="J21" s="25"/>
      <c r="K21" s="25"/>
    </row>
    <row r="22" spans="1:11">
      <c r="A22" s="26"/>
      <c r="B22" s="26"/>
      <c r="C22" s="26"/>
      <c r="D22" s="26"/>
      <c r="E22" s="26" t="s">
        <v>83</v>
      </c>
      <c r="F22" s="26"/>
      <c r="G22" s="30"/>
      <c r="H22" s="27">
        <v>1453</v>
      </c>
      <c r="I22" s="27">
        <v>0</v>
      </c>
      <c r="J22" s="71" t="s">
        <v>485</v>
      </c>
      <c r="K22" s="71"/>
    </row>
    <row r="23" spans="1:11" ht="15" thickBot="1">
      <c r="A23" s="26"/>
      <c r="B23" s="26"/>
      <c r="C23" s="26"/>
      <c r="D23" s="26"/>
      <c r="E23" s="26" t="s">
        <v>84</v>
      </c>
      <c r="F23" s="26"/>
      <c r="G23" s="30">
        <v>12000</v>
      </c>
      <c r="H23" s="28">
        <v>7378</v>
      </c>
      <c r="I23" s="28">
        <v>310</v>
      </c>
      <c r="J23" s="71"/>
      <c r="K23" s="71"/>
    </row>
    <row r="24" spans="1:11">
      <c r="A24" s="26"/>
      <c r="B24" s="26"/>
      <c r="C24" s="26"/>
      <c r="D24" s="26" t="s">
        <v>85</v>
      </c>
      <c r="E24" s="26"/>
      <c r="F24" s="26"/>
      <c r="G24" s="30">
        <v>35000</v>
      </c>
      <c r="H24" s="27">
        <f>ROUND(SUM(H13:H23),5)</f>
        <v>43628</v>
      </c>
      <c r="I24" s="27">
        <f>ROUND(SUM(I13:I23),5)</f>
        <v>25083</v>
      </c>
      <c r="J24" s="17" t="s">
        <v>486</v>
      </c>
      <c r="K24" s="17"/>
    </row>
    <row r="25" spans="1:11">
      <c r="A25" s="26"/>
      <c r="B25" s="26"/>
      <c r="C25" s="26"/>
      <c r="D25" s="26" t="s">
        <v>91</v>
      </c>
      <c r="E25" s="26"/>
      <c r="F25" s="26"/>
      <c r="G25" s="30">
        <v>4000</v>
      </c>
      <c r="H25" s="27">
        <v>0</v>
      </c>
      <c r="I25" s="27">
        <v>133.84</v>
      </c>
    </row>
    <row r="26" spans="1:11" s="70" customFormat="1">
      <c r="A26" s="53"/>
      <c r="B26" s="53"/>
      <c r="C26" s="53"/>
      <c r="D26" s="53" t="s">
        <v>508</v>
      </c>
      <c r="E26" s="53"/>
      <c r="F26" s="53"/>
      <c r="G26" s="58">
        <f>SUM(G2:G25)</f>
        <v>61500</v>
      </c>
      <c r="H26" s="69">
        <v>54904</v>
      </c>
      <c r="I26" s="69">
        <v>27097</v>
      </c>
    </row>
    <row r="27" spans="1:11">
      <c r="A27" s="26"/>
      <c r="B27" s="26"/>
      <c r="C27" s="26"/>
      <c r="D27" s="26" t="s">
        <v>216</v>
      </c>
      <c r="E27" s="26"/>
      <c r="F27" s="26"/>
      <c r="G27" s="30"/>
      <c r="H27" s="27"/>
      <c r="I27" s="27"/>
    </row>
    <row r="28" spans="1:11">
      <c r="A28" s="26"/>
      <c r="B28" s="26"/>
      <c r="C28" s="26"/>
      <c r="D28" s="26"/>
      <c r="E28" s="26" t="s">
        <v>217</v>
      </c>
      <c r="F28" s="26"/>
      <c r="G28" s="30"/>
      <c r="H28" s="27">
        <v>500</v>
      </c>
      <c r="I28" s="27">
        <v>0</v>
      </c>
    </row>
    <row r="29" spans="1:11">
      <c r="A29" s="26"/>
      <c r="B29" s="26"/>
      <c r="C29" s="26"/>
      <c r="D29" s="26"/>
      <c r="E29" s="26" t="s">
        <v>218</v>
      </c>
      <c r="F29" s="26"/>
      <c r="G29" s="30"/>
      <c r="H29" s="27">
        <v>400</v>
      </c>
      <c r="I29" s="27">
        <v>0</v>
      </c>
    </row>
    <row r="30" spans="1:11">
      <c r="A30" s="26"/>
      <c r="B30" s="26"/>
      <c r="C30" s="26"/>
      <c r="D30" s="26"/>
      <c r="E30" s="26" t="s">
        <v>219</v>
      </c>
      <c r="F30" s="26"/>
      <c r="G30" s="30"/>
      <c r="H30" s="27">
        <v>1255.55</v>
      </c>
      <c r="I30" s="27">
        <v>0</v>
      </c>
    </row>
    <row r="31" spans="1:11">
      <c r="A31" s="26"/>
      <c r="B31" s="26"/>
      <c r="C31" s="26"/>
      <c r="D31" s="26"/>
      <c r="E31" s="26" t="s">
        <v>220</v>
      </c>
      <c r="F31" s="26"/>
      <c r="G31" s="30"/>
      <c r="H31" s="27">
        <v>400</v>
      </c>
      <c r="I31" s="27">
        <v>0</v>
      </c>
    </row>
    <row r="32" spans="1:11">
      <c r="A32" s="26"/>
      <c r="B32" s="26"/>
      <c r="C32" s="26"/>
      <c r="D32" s="26"/>
      <c r="E32" s="26" t="s">
        <v>221</v>
      </c>
      <c r="F32" s="26"/>
      <c r="G32" s="30"/>
      <c r="H32" s="27">
        <v>8812.7000000000007</v>
      </c>
      <c r="I32" s="27">
        <v>0</v>
      </c>
    </row>
    <row r="33" spans="1:9">
      <c r="A33" s="26"/>
      <c r="B33" s="26"/>
      <c r="C33" s="26"/>
      <c r="D33" s="26"/>
      <c r="E33" s="26" t="s">
        <v>222</v>
      </c>
      <c r="F33" s="26"/>
      <c r="G33" s="30"/>
      <c r="H33" s="27">
        <v>1504.55</v>
      </c>
      <c r="I33" s="27">
        <v>0</v>
      </c>
    </row>
    <row r="34" spans="1:9" ht="15" thickBot="1">
      <c r="A34" s="26"/>
      <c r="B34" s="26"/>
      <c r="C34" s="26"/>
      <c r="D34" s="26"/>
      <c r="E34" s="26" t="s">
        <v>223</v>
      </c>
      <c r="F34" s="26"/>
      <c r="G34" s="30"/>
      <c r="H34" s="28">
        <v>4118.09</v>
      </c>
      <c r="I34" s="28">
        <v>0</v>
      </c>
    </row>
    <row r="35" spans="1:9">
      <c r="A35" s="26"/>
      <c r="B35" s="26"/>
      <c r="C35" s="26"/>
      <c r="D35" s="26" t="s">
        <v>224</v>
      </c>
      <c r="E35" s="26"/>
      <c r="F35" s="26"/>
      <c r="G35" s="30">
        <v>11500</v>
      </c>
      <c r="H35" s="27">
        <f>ROUND(SUM(H27:H34),5)</f>
        <v>16990.89</v>
      </c>
      <c r="I35" s="27">
        <f>ROUND(SUM(I27:I34),5)</f>
        <v>0</v>
      </c>
    </row>
    <row r="36" spans="1:9">
      <c r="A36" s="26"/>
      <c r="B36" s="26"/>
      <c r="C36" s="26"/>
      <c r="D36" s="26" t="s">
        <v>225</v>
      </c>
      <c r="E36" s="26"/>
      <c r="F36" s="26"/>
      <c r="G36" s="30"/>
      <c r="H36" s="27"/>
      <c r="I36" s="27"/>
    </row>
    <row r="37" spans="1:9">
      <c r="A37" s="26"/>
      <c r="B37" s="26"/>
      <c r="C37" s="26"/>
      <c r="D37" s="26"/>
      <c r="E37" s="26" t="s">
        <v>226</v>
      </c>
      <c r="F37" s="26"/>
      <c r="G37" s="30"/>
      <c r="H37" s="27">
        <v>517.98</v>
      </c>
      <c r="I37" s="27">
        <v>0</v>
      </c>
    </row>
    <row r="38" spans="1:9">
      <c r="A38" s="26"/>
      <c r="B38" s="26"/>
      <c r="C38" s="26"/>
      <c r="D38" s="26"/>
      <c r="E38" s="26" t="s">
        <v>227</v>
      </c>
      <c r="F38" s="26"/>
      <c r="G38" s="30"/>
      <c r="H38" s="27">
        <v>-5.08</v>
      </c>
      <c r="I38" s="27">
        <v>0</v>
      </c>
    </row>
    <row r="39" spans="1:9">
      <c r="A39" s="26"/>
      <c r="B39" s="26"/>
      <c r="C39" s="26"/>
      <c r="D39" s="26"/>
      <c r="E39" s="26" t="s">
        <v>228</v>
      </c>
      <c r="F39" s="26"/>
      <c r="G39" s="30"/>
      <c r="H39" s="27">
        <v>2389.09</v>
      </c>
      <c r="I39" s="27">
        <v>0</v>
      </c>
    </row>
    <row r="40" spans="1:9">
      <c r="A40" s="26"/>
      <c r="B40" s="26"/>
      <c r="C40" s="26"/>
      <c r="D40" s="26"/>
      <c r="E40" s="26" t="s">
        <v>229</v>
      </c>
      <c r="F40" s="26"/>
      <c r="G40" s="30"/>
      <c r="H40" s="27">
        <v>1306.76</v>
      </c>
      <c r="I40" s="27">
        <v>0</v>
      </c>
    </row>
    <row r="41" spans="1:9" ht="15" thickBot="1">
      <c r="A41" s="26"/>
      <c r="B41" s="26"/>
      <c r="C41" s="26"/>
      <c r="D41" s="26"/>
      <c r="E41" s="26" t="s">
        <v>230</v>
      </c>
      <c r="F41" s="26"/>
      <c r="G41" s="30"/>
      <c r="H41" s="28">
        <v>3118.83</v>
      </c>
      <c r="I41" s="28">
        <v>0</v>
      </c>
    </row>
    <row r="42" spans="1:9">
      <c r="A42" s="26"/>
      <c r="B42" s="26"/>
      <c r="C42" s="26"/>
      <c r="D42" s="26" t="s">
        <v>231</v>
      </c>
      <c r="E42" s="26"/>
      <c r="F42" s="26"/>
      <c r="G42" s="30">
        <v>7400</v>
      </c>
      <c r="H42" s="27">
        <f>ROUND(SUM(H36:H41),5)</f>
        <v>7327.58</v>
      </c>
      <c r="I42" s="27">
        <f>ROUND(SUM(I36:I41),5)</f>
        <v>0</v>
      </c>
    </row>
    <row r="43" spans="1:9">
      <c r="A43" s="26"/>
      <c r="B43" s="26"/>
      <c r="C43" s="26"/>
      <c r="D43" s="26" t="s">
        <v>232</v>
      </c>
      <c r="E43" s="26"/>
      <c r="F43" s="26"/>
      <c r="G43" s="30"/>
      <c r="H43" s="27"/>
      <c r="I43" s="27"/>
    </row>
    <row r="44" spans="1:9">
      <c r="A44" s="26"/>
      <c r="B44" s="26"/>
      <c r="C44" s="26"/>
      <c r="D44" s="26"/>
      <c r="E44" s="26" t="s">
        <v>233</v>
      </c>
      <c r="F44" s="26"/>
      <c r="G44" s="30"/>
      <c r="H44" s="27">
        <v>2665.34</v>
      </c>
      <c r="I44" s="27">
        <v>0</v>
      </c>
    </row>
    <row r="45" spans="1:9" ht="15" thickBot="1">
      <c r="A45" s="26"/>
      <c r="B45" s="26"/>
      <c r="C45" s="26"/>
      <c r="D45" s="26"/>
      <c r="E45" s="26" t="s">
        <v>234</v>
      </c>
      <c r="F45" s="26"/>
      <c r="G45" s="30"/>
      <c r="H45" s="28">
        <v>6052.43</v>
      </c>
      <c r="I45" s="28">
        <v>0</v>
      </c>
    </row>
    <row r="46" spans="1:9">
      <c r="A46" s="26"/>
      <c r="B46" s="26"/>
      <c r="C46" s="26"/>
      <c r="D46" s="26" t="s">
        <v>235</v>
      </c>
      <c r="E46" s="26"/>
      <c r="F46" s="26"/>
      <c r="G46" s="30">
        <v>8000</v>
      </c>
      <c r="H46" s="27">
        <f>ROUND(SUM(H43:H45),5)</f>
        <v>8717.77</v>
      </c>
      <c r="I46" s="27">
        <f>ROUND(SUM(I43:I45),5)</f>
        <v>0</v>
      </c>
    </row>
    <row r="47" spans="1:9">
      <c r="A47" s="26"/>
      <c r="B47" s="26"/>
      <c r="C47" s="26"/>
      <c r="D47" s="26" t="s">
        <v>241</v>
      </c>
      <c r="E47" s="26"/>
      <c r="F47" s="26"/>
      <c r="G47" s="30"/>
      <c r="H47" s="27"/>
      <c r="I47" s="27"/>
    </row>
    <row r="48" spans="1:9">
      <c r="A48" s="26"/>
      <c r="B48" s="26"/>
      <c r="C48" s="26"/>
      <c r="D48" s="26"/>
      <c r="E48" s="26" t="s">
        <v>242</v>
      </c>
      <c r="F48" s="26"/>
      <c r="G48" s="30"/>
      <c r="H48" s="27">
        <v>155.88999999999999</v>
      </c>
      <c r="I48" s="27">
        <v>0</v>
      </c>
    </row>
    <row r="49" spans="1:11">
      <c r="A49" s="26"/>
      <c r="B49" s="26"/>
      <c r="C49" s="26"/>
      <c r="D49" s="26"/>
      <c r="E49" s="26" t="s">
        <v>243</v>
      </c>
      <c r="F49" s="26"/>
      <c r="G49" s="30"/>
      <c r="H49" s="27">
        <v>5066.95</v>
      </c>
      <c r="I49" s="27">
        <v>0</v>
      </c>
    </row>
    <row r="50" spans="1:11" ht="15" thickBot="1">
      <c r="A50" s="26"/>
      <c r="B50" s="26"/>
      <c r="C50" s="26"/>
      <c r="D50" s="26"/>
      <c r="E50" s="26" t="s">
        <v>244</v>
      </c>
      <c r="F50" s="26"/>
      <c r="G50" s="30"/>
      <c r="H50" s="28">
        <v>1400</v>
      </c>
      <c r="I50" s="28">
        <v>0</v>
      </c>
    </row>
    <row r="51" spans="1:11">
      <c r="A51" s="26"/>
      <c r="B51" s="26"/>
      <c r="C51" s="26"/>
      <c r="D51" s="26" t="s">
        <v>245</v>
      </c>
      <c r="E51" s="26"/>
      <c r="F51" s="26"/>
      <c r="G51" s="30">
        <v>5000</v>
      </c>
      <c r="H51" s="27">
        <f>ROUND(SUM(H47:H50),5)</f>
        <v>6622.84</v>
      </c>
      <c r="I51" s="27">
        <f>ROUND(SUM(I47:I50),5)</f>
        <v>0</v>
      </c>
    </row>
    <row r="52" spans="1:11">
      <c r="A52" s="26"/>
      <c r="B52" s="26"/>
      <c r="C52" s="26"/>
      <c r="D52" s="26" t="s">
        <v>359</v>
      </c>
      <c r="E52" s="26"/>
      <c r="F52" s="26"/>
      <c r="G52" s="30"/>
      <c r="H52" s="27"/>
      <c r="I52" s="27"/>
      <c r="J52" s="25"/>
      <c r="K52" s="25"/>
    </row>
    <row r="53" spans="1:11">
      <c r="A53" s="26"/>
      <c r="B53" s="26"/>
      <c r="C53" s="26"/>
      <c r="D53" s="26"/>
      <c r="E53" s="26" t="s">
        <v>360</v>
      </c>
      <c r="F53" s="26"/>
      <c r="G53" s="30"/>
      <c r="H53" s="27">
        <v>0</v>
      </c>
      <c r="I53" s="27">
        <v>100</v>
      </c>
      <c r="J53" s="25"/>
      <c r="K53" s="25"/>
    </row>
    <row r="54" spans="1:11">
      <c r="A54" s="26"/>
      <c r="B54" s="26"/>
      <c r="C54" s="26"/>
      <c r="D54" s="26"/>
      <c r="E54" s="26" t="s">
        <v>361</v>
      </c>
      <c r="F54" s="26"/>
      <c r="G54" s="30"/>
      <c r="H54" s="27">
        <v>0</v>
      </c>
      <c r="I54" s="27">
        <v>218.64</v>
      </c>
      <c r="J54" s="25"/>
      <c r="K54" s="25"/>
    </row>
    <row r="55" spans="1:11">
      <c r="A55" s="26"/>
      <c r="B55" s="26"/>
      <c r="C55" s="26"/>
      <c r="D55" s="26"/>
      <c r="E55" s="26" t="s">
        <v>362</v>
      </c>
      <c r="F55" s="26"/>
      <c r="G55" s="30"/>
      <c r="H55" s="27">
        <v>241.11</v>
      </c>
      <c r="I55" s="27">
        <v>0</v>
      </c>
      <c r="J55" s="25"/>
      <c r="K55" s="25"/>
    </row>
    <row r="56" spans="1:11" ht="15" thickBot="1">
      <c r="A56" s="26"/>
      <c r="B56" s="26"/>
      <c r="C56" s="26"/>
      <c r="D56" s="26"/>
      <c r="E56" s="26" t="s">
        <v>363</v>
      </c>
      <c r="F56" s="26"/>
      <c r="G56" s="30"/>
      <c r="H56" s="28">
        <v>2715.45</v>
      </c>
      <c r="I56" s="28">
        <v>0</v>
      </c>
      <c r="J56" s="25"/>
      <c r="K56" s="25"/>
    </row>
    <row r="57" spans="1:11" ht="21.6" customHeight="1">
      <c r="A57" s="26"/>
      <c r="B57" s="26"/>
      <c r="C57" s="26"/>
      <c r="D57" s="26" t="s">
        <v>364</v>
      </c>
      <c r="E57" s="26"/>
      <c r="F57" s="26"/>
      <c r="G57" s="30">
        <v>24000</v>
      </c>
      <c r="H57" s="27">
        <f>ROUND(SUM(H52:H56),5)</f>
        <v>2956.56</v>
      </c>
      <c r="I57" s="27">
        <f>ROUND(SUM(I52:I56),5)</f>
        <v>318.64</v>
      </c>
      <c r="J57" s="72" t="s">
        <v>492</v>
      </c>
      <c r="K57" s="72"/>
    </row>
    <row r="58" spans="1:11">
      <c r="A58" s="26"/>
      <c r="B58" s="26"/>
      <c r="C58" s="26"/>
      <c r="D58" s="26" t="s">
        <v>365</v>
      </c>
      <c r="E58" s="26"/>
      <c r="F58" s="26"/>
      <c r="G58" s="30"/>
      <c r="H58" s="27"/>
      <c r="I58" s="27"/>
      <c r="J58" s="25"/>
      <c r="K58" s="25"/>
    </row>
    <row r="59" spans="1:11">
      <c r="A59" s="26"/>
      <c r="B59" s="26"/>
      <c r="C59" s="26"/>
      <c r="D59" s="26"/>
      <c r="E59" s="26" t="s">
        <v>366</v>
      </c>
      <c r="F59" s="26"/>
      <c r="G59" s="30"/>
      <c r="H59" s="27">
        <v>0</v>
      </c>
      <c r="I59" s="27">
        <v>112.81</v>
      </c>
      <c r="J59" s="25"/>
      <c r="K59" s="25"/>
    </row>
    <row r="60" spans="1:11">
      <c r="A60" s="26"/>
      <c r="B60" s="26"/>
      <c r="C60" s="26"/>
      <c r="D60" s="26"/>
      <c r="E60" s="26" t="s">
        <v>367</v>
      </c>
      <c r="F60" s="26"/>
      <c r="G60" s="30"/>
      <c r="H60" s="27">
        <v>0</v>
      </c>
      <c r="I60" s="27">
        <v>203.63</v>
      </c>
      <c r="J60" s="25"/>
      <c r="K60" s="25"/>
    </row>
    <row r="61" spans="1:11">
      <c r="A61" s="26"/>
      <c r="B61" s="26"/>
      <c r="C61" s="26"/>
      <c r="D61" s="26"/>
      <c r="E61" s="26" t="s">
        <v>368</v>
      </c>
      <c r="F61" s="26"/>
      <c r="G61" s="30"/>
      <c r="H61" s="27">
        <v>913.32</v>
      </c>
      <c r="I61" s="27">
        <v>2685</v>
      </c>
      <c r="J61" s="25"/>
      <c r="K61" s="25"/>
    </row>
    <row r="62" spans="1:11" ht="15" thickBot="1">
      <c r="A62" s="26"/>
      <c r="B62" s="26"/>
      <c r="C62" s="26"/>
      <c r="D62" s="26"/>
      <c r="E62" s="26" t="s">
        <v>369</v>
      </c>
      <c r="F62" s="26"/>
      <c r="G62" s="30"/>
      <c r="H62" s="28">
        <v>767.06</v>
      </c>
      <c r="I62" s="28">
        <v>0</v>
      </c>
      <c r="J62" s="25"/>
      <c r="K62" s="25"/>
    </row>
    <row r="63" spans="1:11">
      <c r="A63" s="26"/>
      <c r="B63" s="26"/>
      <c r="C63" s="26"/>
      <c r="D63" s="26" t="s">
        <v>370</v>
      </c>
      <c r="E63" s="26"/>
      <c r="F63" s="26"/>
      <c r="G63" s="30">
        <v>0</v>
      </c>
      <c r="H63" s="27">
        <f>ROUND(SUM(H58:H62),5)</f>
        <v>1680.38</v>
      </c>
      <c r="I63" s="27">
        <f>ROUND(SUM(I58:I62),5)</f>
        <v>3001.44</v>
      </c>
      <c r="J63" s="25"/>
      <c r="K63" s="25"/>
    </row>
    <row r="64" spans="1:11">
      <c r="A64" s="26"/>
      <c r="B64" s="26"/>
      <c r="C64" s="26"/>
      <c r="D64" s="26" t="s">
        <v>371</v>
      </c>
      <c r="E64" s="26"/>
      <c r="F64" s="26"/>
      <c r="G64" s="30"/>
      <c r="H64" s="27"/>
      <c r="I64" s="27"/>
      <c r="J64" s="25"/>
      <c r="K64" s="25"/>
    </row>
    <row r="65" spans="1:11">
      <c r="A65" s="26"/>
      <c r="B65" s="26"/>
      <c r="C65" s="26"/>
      <c r="D65" s="26"/>
      <c r="E65" s="26" t="s">
        <v>372</v>
      </c>
      <c r="F65" s="26"/>
      <c r="G65" s="30"/>
      <c r="H65" s="27">
        <v>19200</v>
      </c>
      <c r="I65" s="27">
        <v>8000</v>
      </c>
      <c r="J65" s="25"/>
      <c r="K65" s="25"/>
    </row>
    <row r="66" spans="1:11">
      <c r="A66" s="26"/>
      <c r="B66" s="26"/>
      <c r="C66" s="26"/>
      <c r="D66" s="26"/>
      <c r="E66" s="26" t="s">
        <v>373</v>
      </c>
      <c r="F66" s="26"/>
      <c r="G66" s="30"/>
      <c r="H66" s="27">
        <v>2259.4</v>
      </c>
      <c r="I66" s="27">
        <v>1208.5899999999999</v>
      </c>
      <c r="J66" s="25"/>
      <c r="K66" s="25"/>
    </row>
    <row r="67" spans="1:11">
      <c r="A67" s="26"/>
      <c r="B67" s="26"/>
      <c r="C67" s="26"/>
      <c r="D67" s="26"/>
      <c r="E67" s="26" t="s">
        <v>374</v>
      </c>
      <c r="F67" s="26"/>
      <c r="G67" s="30"/>
      <c r="H67" s="27"/>
      <c r="I67" s="27"/>
      <c r="J67" s="25"/>
      <c r="K67" s="25"/>
    </row>
    <row r="68" spans="1:11">
      <c r="A68" s="26"/>
      <c r="B68" s="26"/>
      <c r="C68" s="26"/>
      <c r="D68" s="26"/>
      <c r="E68" s="26"/>
      <c r="F68" s="26" t="s">
        <v>375</v>
      </c>
      <c r="G68" s="30"/>
      <c r="H68" s="27">
        <v>0</v>
      </c>
      <c r="I68" s="27">
        <v>5153.8599999999997</v>
      </c>
      <c r="J68" s="25"/>
      <c r="K68" s="25"/>
    </row>
    <row r="69" spans="1:11">
      <c r="A69" s="26"/>
      <c r="B69" s="26"/>
      <c r="C69" s="26"/>
      <c r="D69" s="26"/>
      <c r="E69" s="26"/>
      <c r="F69" s="26" t="s">
        <v>376</v>
      </c>
      <c r="G69" s="30"/>
      <c r="H69" s="27">
        <v>362.5</v>
      </c>
      <c r="I69" s="27">
        <v>1967.72</v>
      </c>
      <c r="J69" s="25"/>
      <c r="K69" s="25"/>
    </row>
    <row r="70" spans="1:11">
      <c r="A70" s="26"/>
      <c r="B70" s="26"/>
      <c r="C70" s="26"/>
      <c r="D70" s="26"/>
      <c r="E70" s="26"/>
      <c r="F70" s="26" t="s">
        <v>377</v>
      </c>
      <c r="G70" s="30"/>
      <c r="H70" s="27">
        <v>0</v>
      </c>
      <c r="I70" s="27">
        <v>571.04999999999995</v>
      </c>
      <c r="J70" s="25"/>
      <c r="K70" s="25"/>
    </row>
    <row r="71" spans="1:11" ht="15" thickBot="1">
      <c r="A71" s="26"/>
      <c r="B71" s="26"/>
      <c r="C71" s="26"/>
      <c r="D71" s="26"/>
      <c r="E71" s="26"/>
      <c r="F71" s="26" t="s">
        <v>378</v>
      </c>
      <c r="G71" s="30"/>
      <c r="H71" s="28">
        <v>2348.4299999999998</v>
      </c>
      <c r="I71" s="28">
        <v>3566.29</v>
      </c>
      <c r="J71" s="25"/>
      <c r="K71" s="25"/>
    </row>
    <row r="72" spans="1:11">
      <c r="A72" s="26"/>
      <c r="B72" s="26"/>
      <c r="C72" s="26"/>
      <c r="D72" s="26"/>
      <c r="E72" s="26" t="s">
        <v>379</v>
      </c>
      <c r="F72" s="26"/>
      <c r="G72" s="30"/>
      <c r="H72" s="27">
        <f>ROUND(SUM(H67:H71),5)</f>
        <v>2710.93</v>
      </c>
      <c r="I72" s="27">
        <f>ROUND(SUM(I67:I71),5)</f>
        <v>11258.92</v>
      </c>
      <c r="J72" s="25"/>
      <c r="K72" s="25"/>
    </row>
    <row r="73" spans="1:11">
      <c r="A73" s="26"/>
      <c r="B73" s="26"/>
      <c r="C73" s="26"/>
      <c r="D73" s="26"/>
      <c r="E73" s="26" t="s">
        <v>380</v>
      </c>
      <c r="F73" s="26"/>
      <c r="G73" s="30"/>
      <c r="H73" s="27">
        <v>6389.2</v>
      </c>
      <c r="I73" s="27">
        <v>9360.0300000000007</v>
      </c>
      <c r="J73" s="25"/>
      <c r="K73" s="25"/>
    </row>
    <row r="74" spans="1:11">
      <c r="A74" s="26"/>
      <c r="B74" s="26"/>
      <c r="C74" s="26"/>
      <c r="D74" s="26"/>
      <c r="E74" s="26" t="s">
        <v>381</v>
      </c>
      <c r="F74" s="26"/>
      <c r="G74" s="30"/>
      <c r="H74" s="27">
        <v>86.1</v>
      </c>
      <c r="I74" s="27">
        <v>1887.46</v>
      </c>
      <c r="J74" s="25"/>
      <c r="K74" s="25"/>
    </row>
    <row r="75" spans="1:11">
      <c r="A75" s="26"/>
      <c r="B75" s="26"/>
      <c r="C75" s="26"/>
      <c r="D75" s="26"/>
      <c r="E75" s="26" t="s">
        <v>382</v>
      </c>
      <c r="F75" s="26"/>
      <c r="G75" s="30"/>
      <c r="H75" s="27">
        <v>0</v>
      </c>
      <c r="I75" s="27">
        <v>239.37</v>
      </c>
      <c r="J75" s="25"/>
      <c r="K75" s="25"/>
    </row>
    <row r="76" spans="1:11">
      <c r="A76" s="26"/>
      <c r="B76" s="26"/>
      <c r="C76" s="26"/>
      <c r="D76" s="26"/>
      <c r="E76" s="26" t="s">
        <v>383</v>
      </c>
      <c r="F76" s="26"/>
      <c r="G76" s="30"/>
      <c r="H76" s="27">
        <v>0</v>
      </c>
      <c r="I76" s="27">
        <v>56</v>
      </c>
      <c r="J76" s="25"/>
      <c r="K76" s="25"/>
    </row>
    <row r="77" spans="1:11">
      <c r="A77" s="26"/>
      <c r="B77" s="26"/>
      <c r="C77" s="26"/>
      <c r="D77" s="26"/>
      <c r="E77" s="26" t="s">
        <v>384</v>
      </c>
      <c r="F77" s="26"/>
      <c r="G77" s="30"/>
      <c r="H77" s="27">
        <v>3262.84</v>
      </c>
      <c r="I77" s="27">
        <v>1828.44</v>
      </c>
      <c r="J77" s="25"/>
      <c r="K77" s="25"/>
    </row>
    <row r="78" spans="1:11">
      <c r="A78" s="26"/>
      <c r="B78" s="26"/>
      <c r="C78" s="26"/>
      <c r="D78" s="26"/>
      <c r="E78" s="26" t="s">
        <v>385</v>
      </c>
      <c r="F78" s="26"/>
      <c r="G78" s="30"/>
      <c r="H78" s="27">
        <v>421.5</v>
      </c>
      <c r="I78" s="27">
        <v>0</v>
      </c>
      <c r="J78" s="25"/>
      <c r="K78" s="25"/>
    </row>
    <row r="79" spans="1:11">
      <c r="A79" s="26"/>
      <c r="B79" s="26"/>
      <c r="C79" s="26"/>
      <c r="D79" s="26"/>
      <c r="E79" s="26" t="s">
        <v>386</v>
      </c>
      <c r="F79" s="26"/>
      <c r="G79" s="30"/>
      <c r="H79" s="27"/>
      <c r="I79" s="27"/>
      <c r="J79" s="25"/>
      <c r="K79" s="25"/>
    </row>
    <row r="80" spans="1:11">
      <c r="A80" s="26"/>
      <c r="B80" s="26"/>
      <c r="C80" s="26"/>
      <c r="D80" s="26"/>
      <c r="E80" s="26"/>
      <c r="F80" s="26" t="s">
        <v>387</v>
      </c>
      <c r="G80" s="30"/>
      <c r="H80" s="27">
        <v>1597.25</v>
      </c>
      <c r="I80" s="27">
        <v>2533.36</v>
      </c>
      <c r="J80" s="25"/>
      <c r="K80" s="25"/>
    </row>
    <row r="81" spans="1:11" ht="15" thickBot="1">
      <c r="A81" s="26"/>
      <c r="B81" s="26"/>
      <c r="C81" s="26"/>
      <c r="D81" s="26"/>
      <c r="E81" s="26"/>
      <c r="F81" s="26" t="s">
        <v>388</v>
      </c>
      <c r="G81" s="30"/>
      <c r="H81" s="28">
        <v>4507.2</v>
      </c>
      <c r="I81" s="28">
        <v>1130.0999999999999</v>
      </c>
      <c r="J81" s="25"/>
      <c r="K81" s="25"/>
    </row>
    <row r="82" spans="1:11">
      <c r="A82" s="26"/>
      <c r="B82" s="26"/>
      <c r="C82" s="26"/>
      <c r="D82" s="26"/>
      <c r="E82" s="26" t="s">
        <v>389</v>
      </c>
      <c r="F82" s="26"/>
      <c r="G82" s="30"/>
      <c r="H82" s="27">
        <f>ROUND(SUM(H79:H81),5)</f>
        <v>6104.45</v>
      </c>
      <c r="I82" s="27">
        <f>ROUND(SUM(I79:I81),5)</f>
        <v>3663.46</v>
      </c>
      <c r="J82" s="25"/>
      <c r="K82" s="25"/>
    </row>
    <row r="83" spans="1:11">
      <c r="A83" s="26"/>
      <c r="B83" s="26"/>
      <c r="C83" s="26"/>
      <c r="D83" s="26"/>
      <c r="E83" s="26" t="s">
        <v>390</v>
      </c>
      <c r="F83" s="26"/>
      <c r="G83" s="30"/>
      <c r="H83" s="27">
        <v>1348.66</v>
      </c>
      <c r="I83" s="27">
        <v>365.55</v>
      </c>
      <c r="J83" s="25"/>
      <c r="K83" s="25"/>
    </row>
    <row r="84" spans="1:11">
      <c r="A84" s="26"/>
      <c r="B84" s="26"/>
      <c r="C84" s="26"/>
      <c r="D84" s="26"/>
      <c r="E84" s="26" t="s">
        <v>391</v>
      </c>
      <c r="F84" s="26"/>
      <c r="G84" s="30"/>
      <c r="H84" s="27">
        <v>2216.92</v>
      </c>
      <c r="I84" s="27">
        <v>2401.69</v>
      </c>
      <c r="J84" s="25"/>
      <c r="K84" s="25"/>
    </row>
    <row r="85" spans="1:11">
      <c r="A85" s="26"/>
      <c r="B85" s="26"/>
      <c r="C85" s="26"/>
      <c r="D85" s="26"/>
      <c r="E85" s="26" t="s">
        <v>392</v>
      </c>
      <c r="F85" s="26"/>
      <c r="G85" s="30"/>
      <c r="H85" s="27">
        <v>1631.19</v>
      </c>
      <c r="I85" s="27">
        <v>1012.14</v>
      </c>
      <c r="J85" s="25"/>
      <c r="K85" s="25"/>
    </row>
    <row r="86" spans="1:11" ht="15" thickBot="1">
      <c r="A86" s="26"/>
      <c r="B86" s="26"/>
      <c r="C86" s="26"/>
      <c r="D86" s="26"/>
      <c r="E86" s="26" t="s">
        <v>393</v>
      </c>
      <c r="F86" s="26"/>
      <c r="G86" s="30"/>
      <c r="H86" s="28">
        <v>4786.72</v>
      </c>
      <c r="I86" s="28">
        <v>1370.92</v>
      </c>
      <c r="J86" s="25"/>
      <c r="K86" s="25"/>
    </row>
    <row r="87" spans="1:11">
      <c r="A87" s="26"/>
      <c r="B87" s="26"/>
      <c r="C87" s="26"/>
      <c r="D87" s="26" t="s">
        <v>394</v>
      </c>
      <c r="E87" s="26"/>
      <c r="F87" s="26"/>
      <c r="G87" s="30">
        <v>38000</v>
      </c>
      <c r="H87" s="27">
        <f>ROUND(SUM(H64:H66)+SUM(H72:H78)+SUM(H82:H86),5)</f>
        <v>50417.91</v>
      </c>
      <c r="I87" s="27">
        <f>ROUND(SUM(I64:I66)+SUM(I72:I78)+SUM(I82:I86),5)</f>
        <v>42652.57</v>
      </c>
      <c r="J87" s="25"/>
      <c r="K87" s="25"/>
    </row>
    <row r="88" spans="1:11" s="25" customFormat="1">
      <c r="A88" s="21"/>
      <c r="B88" s="21"/>
      <c r="C88" s="21"/>
      <c r="D88" s="21" t="s">
        <v>508</v>
      </c>
      <c r="E88" s="21"/>
      <c r="F88" s="21"/>
      <c r="G88" s="22">
        <f>G26</f>
        <v>61500</v>
      </c>
      <c r="H88" s="22">
        <f t="shared" ref="H88:I88" si="0">H26</f>
        <v>54904</v>
      </c>
      <c r="I88" s="22">
        <f t="shared" si="0"/>
        <v>27097</v>
      </c>
    </row>
    <row r="89" spans="1:11">
      <c r="A89" s="53"/>
      <c r="B89" s="53"/>
      <c r="C89" s="53"/>
      <c r="D89" s="53" t="s">
        <v>505</v>
      </c>
      <c r="E89" s="53"/>
      <c r="F89" s="53"/>
      <c r="G89" s="58">
        <f>SUM(G28:G87)</f>
        <v>93900</v>
      </c>
      <c r="H89" s="58">
        <v>94712</v>
      </c>
      <c r="I89" s="58">
        <v>71167</v>
      </c>
      <c r="J89" s="72" t="s">
        <v>512</v>
      </c>
      <c r="K89" s="72"/>
    </row>
    <row r="90" spans="1:11">
      <c r="A90" s="53"/>
      <c r="B90" s="53"/>
      <c r="C90" s="53"/>
      <c r="D90" s="53" t="s">
        <v>506</v>
      </c>
      <c r="E90" s="53"/>
      <c r="F90" s="53"/>
      <c r="G90" s="61">
        <f>SUM(G26-G89)</f>
        <v>-32400</v>
      </c>
      <c r="H90" s="61">
        <f>SUM(H26-H89)</f>
        <v>-39808</v>
      </c>
      <c r="I90" s="61">
        <f>SUM(I26-I89)</f>
        <v>-44070</v>
      </c>
      <c r="J90" s="72"/>
      <c r="K90" s="72"/>
    </row>
    <row r="91" spans="1:11">
      <c r="A91" s="53"/>
      <c r="B91" s="53"/>
      <c r="C91" s="53"/>
      <c r="D91" s="21" t="s">
        <v>509</v>
      </c>
      <c r="E91" s="53"/>
      <c r="F91" s="53"/>
      <c r="G91" s="58">
        <v>24000</v>
      </c>
      <c r="H91" s="58"/>
      <c r="I91" s="58"/>
    </row>
    <row r="92" spans="1:11">
      <c r="A92" s="53"/>
      <c r="B92" s="53"/>
      <c r="C92" s="53"/>
      <c r="D92" s="53"/>
      <c r="E92" s="53"/>
      <c r="F92" s="53"/>
      <c r="G92" s="61">
        <f>SUM(G90+G91)</f>
        <v>-8400</v>
      </c>
      <c r="H92" s="58"/>
      <c r="I92" s="58"/>
    </row>
  </sheetData>
  <mergeCells count="3">
    <mergeCell ref="J22:K23"/>
    <mergeCell ref="J57:K57"/>
    <mergeCell ref="J89:K9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QuickBooks Export Tips</vt:lpstr>
      <vt:lpstr>GSDCA 2016 Budget</vt:lpstr>
      <vt:lpstr>Futurity</vt:lpstr>
      <vt:lpstr>Review</vt:lpstr>
      <vt:lpstr>National</vt:lpstr>
      <vt:lpstr>WDS</vt:lpstr>
      <vt:lpstr>Sheet5</vt:lpstr>
      <vt:lpstr>'GSDCA 2016 Budget'!Print_Titles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Pamela O'Dell</cp:lastModifiedBy>
  <cp:lastPrinted>2016-04-21T00:48:30Z</cp:lastPrinted>
  <dcterms:created xsi:type="dcterms:W3CDTF">2016-04-07T00:18:03Z</dcterms:created>
  <dcterms:modified xsi:type="dcterms:W3CDTF">2016-04-27T20:52:22Z</dcterms:modified>
</cp:coreProperties>
</file>